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kenjoho1\Documents\桑野\ふるさと納税\★返礼品\★募集要項\"/>
    </mc:Choice>
  </mc:AlternateContent>
  <bookViews>
    <workbookView xWindow="0" yWindow="0" windowWidth="19770" windowHeight="6780" activeTab="1"/>
  </bookViews>
  <sheets>
    <sheet name="注意事項" sheetId="13" r:id="rId1"/>
    <sheet name="入力シート" sheetId="1" r:id="rId2"/>
    <sheet name="1" sheetId="3" r:id="rId3"/>
    <sheet name="2" sheetId="4" r:id="rId4"/>
    <sheet name="3" sheetId="5" r:id="rId5"/>
    <sheet name="4" sheetId="6" r:id="rId6"/>
    <sheet name="5" sheetId="7" r:id="rId7"/>
    <sheet name="6" sheetId="9" r:id="rId8"/>
    <sheet name="7" sheetId="8" r:id="rId9"/>
    <sheet name="8" sheetId="10" r:id="rId10"/>
    <sheet name="9" sheetId="11" r:id="rId11"/>
    <sheet name="10" sheetId="12" r:id="rId12"/>
    <sheet name="リスト" sheetId="2" r:id="rId13"/>
  </sheets>
  <definedNames>
    <definedName name="_xlnm.Print_Area" localSheetId="2">'1'!$A$1:$C$19</definedName>
    <definedName name="_xlnm.Print_Area" localSheetId="11">'10'!$A$1:$C$19</definedName>
    <definedName name="_xlnm.Print_Area" localSheetId="3">'2'!$A$1:$C$19</definedName>
    <definedName name="_xlnm.Print_Area" localSheetId="4">'3'!$A$1:$C$19</definedName>
    <definedName name="_xlnm.Print_Area" localSheetId="5">'4'!$A$1:$C$19</definedName>
    <definedName name="_xlnm.Print_Area" localSheetId="6">'5'!$A$1:$C$19</definedName>
    <definedName name="_xlnm.Print_Area" localSheetId="7">'6'!$A$1:$C$19</definedName>
    <definedName name="_xlnm.Print_Area" localSheetId="8">'7'!$A$1:$C$19</definedName>
    <definedName name="_xlnm.Print_Area" localSheetId="9">'8'!$A$1:$C$19</definedName>
    <definedName name="_xlnm.Print_Area" localSheetId="10">'9'!$A$1:$C$19</definedName>
    <definedName name="_xlnm.Print_Area" localSheetId="1">入力シート!$A$1:$R$12</definedName>
  </definedNames>
  <calcPr calcId="162913"/>
</workbook>
</file>

<file path=xl/calcChain.xml><?xml version="1.0" encoding="utf-8"?>
<calcChain xmlns="http://schemas.openxmlformats.org/spreadsheetml/2006/main">
  <c r="C2" i="12" l="1"/>
  <c r="C2" i="11"/>
  <c r="C2" i="10"/>
  <c r="C2" i="8"/>
  <c r="C2" i="9"/>
  <c r="C2" i="7"/>
  <c r="C2" i="6"/>
  <c r="C2" i="5"/>
  <c r="C2" i="4"/>
  <c r="C2" i="3"/>
  <c r="C19" i="12"/>
  <c r="C18" i="12"/>
  <c r="C17" i="12"/>
  <c r="C16" i="12"/>
  <c r="C15" i="12"/>
  <c r="C14" i="12"/>
  <c r="C13" i="12"/>
  <c r="C12" i="12"/>
  <c r="C11" i="12"/>
  <c r="C10" i="12"/>
  <c r="C9" i="12"/>
  <c r="C8" i="12"/>
  <c r="C7" i="12"/>
  <c r="C6" i="12"/>
  <c r="C5" i="12"/>
  <c r="C4" i="12"/>
  <c r="C3" i="12"/>
  <c r="C1" i="12"/>
  <c r="C19" i="11"/>
  <c r="C18" i="11"/>
  <c r="C17" i="11"/>
  <c r="C16" i="11"/>
  <c r="C15" i="11"/>
  <c r="C14" i="11"/>
  <c r="C13" i="11"/>
  <c r="C12" i="11"/>
  <c r="C11" i="11"/>
  <c r="C10" i="11"/>
  <c r="C9" i="11"/>
  <c r="C8" i="11"/>
  <c r="C7" i="11"/>
  <c r="C6" i="11"/>
  <c r="C5" i="11"/>
  <c r="C4" i="11"/>
  <c r="C3" i="11"/>
  <c r="C1" i="11"/>
  <c r="C8" i="3"/>
  <c r="C8" i="10"/>
  <c r="C8" i="8"/>
  <c r="C8" i="9"/>
  <c r="C8" i="7"/>
  <c r="C8" i="6"/>
  <c r="C8" i="5"/>
  <c r="C8" i="4"/>
  <c r="C7" i="3"/>
  <c r="C19" i="10"/>
  <c r="C18" i="10"/>
  <c r="C17" i="10"/>
  <c r="C16" i="10"/>
  <c r="C15" i="10"/>
  <c r="C14" i="10"/>
  <c r="C13" i="10"/>
  <c r="C12" i="10"/>
  <c r="C11" i="10"/>
  <c r="C10" i="10"/>
  <c r="C9" i="10"/>
  <c r="C7" i="10"/>
  <c r="C6" i="10"/>
  <c r="C5" i="10"/>
  <c r="C4" i="10"/>
  <c r="C3" i="10"/>
  <c r="C1" i="10"/>
  <c r="C19" i="9"/>
  <c r="C18" i="9"/>
  <c r="C17" i="9"/>
  <c r="C16" i="9"/>
  <c r="C15" i="9"/>
  <c r="C14" i="9"/>
  <c r="C13" i="9"/>
  <c r="C12" i="9"/>
  <c r="C11" i="9"/>
  <c r="C10" i="9"/>
  <c r="C9" i="9"/>
  <c r="C7" i="9"/>
  <c r="C6" i="9"/>
  <c r="C5" i="9"/>
  <c r="C4" i="9"/>
  <c r="C3" i="9"/>
  <c r="C1" i="9"/>
  <c r="C19" i="8"/>
  <c r="C18" i="8"/>
  <c r="C17" i="8"/>
  <c r="C16" i="8"/>
  <c r="C15" i="8"/>
  <c r="C14" i="8"/>
  <c r="C13" i="8"/>
  <c r="C12" i="8"/>
  <c r="C11" i="8"/>
  <c r="C10" i="8"/>
  <c r="C9" i="8"/>
  <c r="C7" i="8"/>
  <c r="C6" i="8"/>
  <c r="C5" i="8"/>
  <c r="C4" i="8"/>
  <c r="C3" i="8"/>
  <c r="C1" i="8"/>
  <c r="C19" i="7"/>
  <c r="C18" i="7"/>
  <c r="C17" i="7"/>
  <c r="C16" i="7"/>
  <c r="C15" i="7"/>
  <c r="C14" i="7"/>
  <c r="C13" i="7"/>
  <c r="C12" i="7"/>
  <c r="C11" i="7"/>
  <c r="C10" i="7"/>
  <c r="C9" i="7"/>
  <c r="C7" i="7"/>
  <c r="C6" i="7"/>
  <c r="C5" i="7"/>
  <c r="C4" i="7"/>
  <c r="C3" i="7"/>
  <c r="C1" i="7"/>
  <c r="C19" i="6"/>
  <c r="C18" i="6"/>
  <c r="C17" i="6"/>
  <c r="C16" i="6"/>
  <c r="C15" i="6"/>
  <c r="C14" i="6"/>
  <c r="C13" i="6"/>
  <c r="C12" i="6"/>
  <c r="C11" i="6"/>
  <c r="C10" i="6"/>
  <c r="C9" i="6"/>
  <c r="C7" i="6"/>
  <c r="C6" i="6"/>
  <c r="C5" i="6"/>
  <c r="C4" i="6"/>
  <c r="C3" i="6"/>
  <c r="C1" i="6"/>
  <c r="C19" i="5"/>
  <c r="C18" i="5"/>
  <c r="C17" i="5"/>
  <c r="C16" i="5"/>
  <c r="C15" i="5"/>
  <c r="C14" i="5"/>
  <c r="C13" i="5"/>
  <c r="C12" i="5"/>
  <c r="C11" i="5"/>
  <c r="C10" i="5"/>
  <c r="C9" i="5"/>
  <c r="C7" i="5"/>
  <c r="C6" i="5"/>
  <c r="C5" i="5"/>
  <c r="C4" i="5"/>
  <c r="C3" i="5"/>
  <c r="C1" i="5"/>
  <c r="C19" i="4"/>
  <c r="C18" i="4"/>
  <c r="C17" i="4"/>
  <c r="C16" i="4"/>
  <c r="C15" i="4"/>
  <c r="C14" i="4"/>
  <c r="C13" i="4"/>
  <c r="C12" i="4"/>
  <c r="C11" i="4"/>
  <c r="C10" i="4"/>
  <c r="C9" i="4"/>
  <c r="C7" i="4"/>
  <c r="C6" i="4"/>
  <c r="C5" i="4"/>
  <c r="C4" i="4"/>
  <c r="C3" i="4"/>
  <c r="C1" i="4"/>
  <c r="C4" i="3"/>
  <c r="C19" i="3" l="1"/>
  <c r="C3" i="3"/>
  <c r="C18" i="3"/>
  <c r="C17" i="3"/>
  <c r="C16" i="3"/>
  <c r="C15" i="3"/>
  <c r="C14" i="3"/>
  <c r="C13" i="3"/>
  <c r="C12" i="3"/>
  <c r="C10" i="3"/>
  <c r="C5" i="3"/>
  <c r="C6" i="3"/>
  <c r="C9" i="3"/>
  <c r="C11" i="3"/>
  <c r="C1" i="3"/>
</calcChain>
</file>

<file path=xl/sharedStrings.xml><?xml version="1.0" encoding="utf-8"?>
<sst xmlns="http://schemas.openxmlformats.org/spreadsheetml/2006/main" count="308" uniqueCount="102">
  <si>
    <t>商品名</t>
  </si>
  <si>
    <t>分類</t>
  </si>
  <si>
    <t>商品の説明・特徴※800字以内</t>
  </si>
  <si>
    <t>商品の内容（個数や大きさ）</t>
  </si>
  <si>
    <t>商品画像データ名称（別途添付）</t>
  </si>
  <si>
    <t>賞味期限、消費期限、使用期限等</t>
  </si>
  <si>
    <t>商品等の製造・加工場所の所在地</t>
  </si>
  <si>
    <t>原材料※飲食料品は必須</t>
  </si>
  <si>
    <t>食品アレルギー表示※飲食料品は必須</t>
  </si>
  <si>
    <t>商品代・送料</t>
  </si>
  <si>
    <t>発送可能時期等</t>
  </si>
  <si>
    <t>配送</t>
  </si>
  <si>
    <t>地場産品要件</t>
  </si>
  <si>
    <t>商品代（円・税込）</t>
  </si>
  <si>
    <t>送料（円・税込）</t>
  </si>
  <si>
    <t>配送業者</t>
  </si>
  <si>
    <t>「その他」選択時に入力</t>
  </si>
  <si>
    <t>配送サイズ</t>
  </si>
  <si>
    <t>配送方法</t>
  </si>
  <si>
    <t>新規</t>
  </si>
  <si>
    <t>mikancake.jpg</t>
  </si>
  <si>
    <t>発送日から１か月以上</t>
  </si>
  <si>
    <t>宇検村須古○○</t>
  </si>
  <si>
    <t>小麦、乳、オレンジ</t>
  </si>
  <si>
    <t>9月10日～1月20日（12月20日～1月10日は除く）</t>
  </si>
  <si>
    <t>ヤマト運輸</t>
  </si>
  <si>
    <t>80サイズ</t>
  </si>
  <si>
    <t>冷凍便</t>
  </si>
  <si>
    <t>郵便・レターパック</t>
  </si>
  <si>
    <t>レターパック</t>
  </si>
  <si>
    <t>常温便</t>
  </si>
  <si>
    <t>60サイズ</t>
  </si>
  <si>
    <t>変更</t>
  </si>
  <si>
    <t>佐川急便</t>
  </si>
  <si>
    <t>冷蔵便</t>
  </si>
  <si>
    <t>追加</t>
  </si>
  <si>
    <t>日本通運</t>
  </si>
  <si>
    <t>100サイズ</t>
  </si>
  <si>
    <t>ゆうパック</t>
  </si>
  <si>
    <t>120サイズ</t>
  </si>
  <si>
    <t>その他</t>
  </si>
  <si>
    <t>140サイズ</t>
  </si>
  <si>
    <t>160サイズ</t>
  </si>
  <si>
    <t>170サイズ以上</t>
  </si>
  <si>
    <t>別紙</t>
    <rPh sb="0" eb="2">
      <t>ベッシ</t>
    </rPh>
    <phoneticPr fontId="2"/>
  </si>
  <si>
    <t>事業者名</t>
    <rPh sb="0" eb="3">
      <t>ジギョウシャ</t>
    </rPh>
    <rPh sb="3" eb="4">
      <t>メイ</t>
    </rPh>
    <phoneticPr fontId="2"/>
  </si>
  <si>
    <t>商品名</t>
    <rPh sb="0" eb="3">
      <t>ショウヒンメイ</t>
    </rPh>
    <phoneticPr fontId="2"/>
  </si>
  <si>
    <t>商品の説明・特徴
※800字以内</t>
    <rPh sb="0" eb="2">
      <t>ショウヒン</t>
    </rPh>
    <rPh sb="3" eb="5">
      <t>セツメイ</t>
    </rPh>
    <rPh sb="6" eb="8">
      <t>トクチョウ</t>
    </rPh>
    <rPh sb="13" eb="14">
      <t>ジ</t>
    </rPh>
    <rPh sb="14" eb="16">
      <t>イナイ</t>
    </rPh>
    <phoneticPr fontId="2"/>
  </si>
  <si>
    <t>商品の内容
(個数や大きさ）</t>
    <rPh sb="0" eb="2">
      <t>ショウヒン</t>
    </rPh>
    <rPh sb="3" eb="5">
      <t>ナイヨウ</t>
    </rPh>
    <phoneticPr fontId="2"/>
  </si>
  <si>
    <t>商品画像</t>
    <phoneticPr fontId="2"/>
  </si>
  <si>
    <t>賞味期限、消費期限、使用期限等</t>
    <phoneticPr fontId="2"/>
  </si>
  <si>
    <t>商品等の製造・加工場所の所在地</t>
    <phoneticPr fontId="2"/>
  </si>
  <si>
    <t>原材料
※飲食料品は必須</t>
    <phoneticPr fontId="2"/>
  </si>
  <si>
    <t>食品アレルギー表示
※飲食料品は必須</t>
    <phoneticPr fontId="2"/>
  </si>
  <si>
    <t>商品代</t>
    <rPh sb="0" eb="3">
      <t>ショウヒンダイ</t>
    </rPh>
    <phoneticPr fontId="2"/>
  </si>
  <si>
    <t>送料単価</t>
    <rPh sb="0" eb="2">
      <t>ソウリョウ</t>
    </rPh>
    <rPh sb="2" eb="4">
      <t>タンカ</t>
    </rPh>
    <phoneticPr fontId="2"/>
  </si>
  <si>
    <t>発送可能時期等</t>
    <rPh sb="0" eb="2">
      <t>ハッソウ</t>
    </rPh>
    <rPh sb="2" eb="4">
      <t>カノウ</t>
    </rPh>
    <rPh sb="4" eb="6">
      <t>ジキ</t>
    </rPh>
    <rPh sb="6" eb="7">
      <t>トウ</t>
    </rPh>
    <phoneticPr fontId="2"/>
  </si>
  <si>
    <t>配送</t>
    <rPh sb="0" eb="2">
      <t>ハイソウ</t>
    </rPh>
    <phoneticPr fontId="2"/>
  </si>
  <si>
    <t>配送業者</t>
    <rPh sb="0" eb="2">
      <t>ハイソウ</t>
    </rPh>
    <rPh sb="2" eb="4">
      <t>ギョウシャ</t>
    </rPh>
    <phoneticPr fontId="2"/>
  </si>
  <si>
    <t>配送サイズ（縦・横・高さの合計(cm)）</t>
    <rPh sb="0" eb="2">
      <t>ハイソウ</t>
    </rPh>
    <rPh sb="6" eb="7">
      <t>タテ</t>
    </rPh>
    <rPh sb="8" eb="9">
      <t>ヨコ</t>
    </rPh>
    <rPh sb="10" eb="11">
      <t>タカ</t>
    </rPh>
    <rPh sb="13" eb="15">
      <t>ゴウケイ</t>
    </rPh>
    <phoneticPr fontId="2"/>
  </si>
  <si>
    <t>配送方法</t>
    <phoneticPr fontId="2"/>
  </si>
  <si>
    <t>地場産品要件</t>
    <phoneticPr fontId="2"/>
  </si>
  <si>
    <t>その他・備考</t>
    <phoneticPr fontId="2"/>
  </si>
  <si>
    <t>商品代・送料</t>
    <rPh sb="0" eb="3">
      <t>ショウヒンダイ</t>
    </rPh>
    <rPh sb="4" eb="6">
      <t>ソウリョウ</t>
    </rPh>
    <phoneticPr fontId="2"/>
  </si>
  <si>
    <t>返礼品提案書</t>
    <phoneticPr fontId="2"/>
  </si>
  <si>
    <t>事業者名</t>
    <rPh sb="0" eb="3">
      <t>ジギョウシャ</t>
    </rPh>
    <rPh sb="3" eb="4">
      <t>メイ</t>
    </rPh>
    <phoneticPr fontId="3"/>
  </si>
  <si>
    <t>a</t>
    <phoneticPr fontId="3"/>
  </si>
  <si>
    <t>普通郵便</t>
    <rPh sb="0" eb="2">
      <t>フツウ</t>
    </rPh>
    <rPh sb="2" eb="4">
      <t>ユウビン</t>
    </rPh>
    <phoneticPr fontId="3"/>
  </si>
  <si>
    <t>①宇検村内で収穫、栽培、水揚げ等されたもの。</t>
    <phoneticPr fontId="3"/>
  </si>
  <si>
    <t>②原材料の主要な部分が、宇検村内で収穫、栽培、水揚げ等されたもの。</t>
    <phoneticPr fontId="3"/>
  </si>
  <si>
    <t>③宇検村内で製造、加工その他の工程のうち主要な部分を行うことにより相応の付加価値が生じているもの。</t>
    <phoneticPr fontId="3"/>
  </si>
  <si>
    <t>④宇検村内で収穫、栽培、水揚げ等されたもので、近隣の他市町村内で収穫、栽培、水揚げ等されたものと混在したもの（流通構造上、混在することが避けられない場合に限る）。</t>
    <phoneticPr fontId="3"/>
  </si>
  <si>
    <t>⑤宇検村のPRを目的としたキャラクターグッズ、オリジナルグッズ等。</t>
    <phoneticPr fontId="3"/>
  </si>
  <si>
    <t>⑥前項までに該当する商品と、その商品に関連する商品とを組み合わせたもの。ただし、組合せた商品のうち、①～⑤に該当する商品が主要な部分を占めていること。</t>
    <phoneticPr fontId="3"/>
  </si>
  <si>
    <t>⑦宇検村内で提供されるサービス等であり、そのサービスの主要な部分が宇検村に関連するものであること。</t>
    <phoneticPr fontId="3"/>
  </si>
  <si>
    <t>⑧宇検村または鹿児島県が近隣市町村の共通返礼品として指定するもの</t>
    <phoneticPr fontId="3"/>
  </si>
  <si>
    <t>発送可能時期等</t>
    <phoneticPr fontId="3"/>
  </si>
  <si>
    <t>備考（月間の出荷可能数、限定数など注意事項があれば入力）</t>
    <rPh sb="0" eb="2">
      <t>ビコウ</t>
    </rPh>
    <rPh sb="12" eb="14">
      <t>ゲンテイ</t>
    </rPh>
    <rPh sb="14" eb="15">
      <t>スウ</t>
    </rPh>
    <rPh sb="17" eb="19">
      <t>チュウイ</t>
    </rPh>
    <rPh sb="19" eb="21">
      <t>ジコウ</t>
    </rPh>
    <rPh sb="25" eb="27">
      <t>ニュウリョク</t>
    </rPh>
    <phoneticPr fontId="3"/>
  </si>
  <si>
    <t>ご注意</t>
    <rPh sb="1" eb="3">
      <t>チュウイ</t>
    </rPh>
    <phoneticPr fontId="6"/>
  </si>
  <si>
    <t>・「入力シート」に入力してください。</t>
    <rPh sb="2" eb="4">
      <t>ニュウリョク</t>
    </rPh>
    <rPh sb="9" eb="11">
      <t>ニュウリョク</t>
    </rPh>
    <phoneticPr fontId="6"/>
  </si>
  <si>
    <t>・番号名のシートは、入力シートに入力した内容を個別に印刷するためのものです。</t>
    <rPh sb="1" eb="3">
      <t>バンゴウ</t>
    </rPh>
    <rPh sb="3" eb="4">
      <t>メイ</t>
    </rPh>
    <rPh sb="10" eb="12">
      <t>ニュウリョク</t>
    </rPh>
    <rPh sb="16" eb="18">
      <t>ニュウリョク</t>
    </rPh>
    <rPh sb="20" eb="22">
      <t>ナイヨウ</t>
    </rPh>
    <rPh sb="23" eb="25">
      <t>コベツ</t>
    </rPh>
    <rPh sb="26" eb="28">
      <t>インサツ</t>
    </rPh>
    <phoneticPr fontId="6"/>
  </si>
  <si>
    <t>・印刷の際は、必要に応じて行の高さを調整してご使用ください。</t>
    <rPh sb="1" eb="3">
      <t>インサツ</t>
    </rPh>
    <rPh sb="4" eb="5">
      <t>サイ</t>
    </rPh>
    <rPh sb="7" eb="9">
      <t>ヒツヨウ</t>
    </rPh>
    <rPh sb="10" eb="11">
      <t>オウ</t>
    </rPh>
    <rPh sb="13" eb="14">
      <t>ギョウ</t>
    </rPh>
    <rPh sb="15" eb="16">
      <t>タカ</t>
    </rPh>
    <rPh sb="18" eb="20">
      <t>チョウセイ</t>
    </rPh>
    <rPh sb="23" eb="25">
      <t>シヨウ</t>
    </rPh>
    <phoneticPr fontId="6"/>
  </si>
  <si>
    <t>・数式が入っていますので、番号名のシートには直接入力をしないようにお願いします。</t>
    <rPh sb="1" eb="3">
      <t>スウシキ</t>
    </rPh>
    <rPh sb="4" eb="5">
      <t>ハイ</t>
    </rPh>
    <rPh sb="13" eb="15">
      <t>バンゴウ</t>
    </rPh>
    <rPh sb="15" eb="16">
      <t>メイ</t>
    </rPh>
    <rPh sb="22" eb="24">
      <t>チョクセツ</t>
    </rPh>
    <rPh sb="24" eb="26">
      <t>ニュウリョク</t>
    </rPh>
    <rPh sb="34" eb="35">
      <t>ネガ</t>
    </rPh>
    <phoneticPr fontId="6"/>
  </si>
  <si>
    <t>・提出後、レイアウト等担当が調整する場合がありますので、エクセルシートにロックをかけないようお願いいたします。</t>
    <rPh sb="1" eb="3">
      <t>テイシュツ</t>
    </rPh>
    <rPh sb="3" eb="4">
      <t>ゴ</t>
    </rPh>
    <rPh sb="10" eb="11">
      <t>トウ</t>
    </rPh>
    <rPh sb="11" eb="13">
      <t>タントウ</t>
    </rPh>
    <rPh sb="14" eb="16">
      <t>チョウセイ</t>
    </rPh>
    <rPh sb="18" eb="20">
      <t>バアイ</t>
    </rPh>
    <rPh sb="47" eb="48">
      <t>ネガ</t>
    </rPh>
    <phoneticPr fontId="6"/>
  </si>
  <si>
    <t>・改変防止の場合、番号のついたシートごとにPDF化を行い、元のエクセルとあわせて提出をお願いいたします。</t>
    <rPh sb="1" eb="3">
      <t>カイヘン</t>
    </rPh>
    <rPh sb="3" eb="5">
      <t>ボウシ</t>
    </rPh>
    <rPh sb="6" eb="8">
      <t>バアイ</t>
    </rPh>
    <rPh sb="9" eb="11">
      <t>バンゴウ</t>
    </rPh>
    <rPh sb="24" eb="25">
      <t>カ</t>
    </rPh>
    <rPh sb="26" eb="27">
      <t>オコナ</t>
    </rPh>
    <rPh sb="29" eb="30">
      <t>モト</t>
    </rPh>
    <rPh sb="40" eb="42">
      <t>テイシュツ</t>
    </rPh>
    <rPh sb="44" eb="45">
      <t>ネガ</t>
    </rPh>
    <phoneticPr fontId="6"/>
  </si>
  <si>
    <t>・宇検村ふるさと納税返礼品への登録申請が初めての場合…様式１を、既に登録がある場合…様式２を合わせてご提出ください。</t>
    <rPh sb="1" eb="4">
      <t>ウケンソン</t>
    </rPh>
    <rPh sb="8" eb="10">
      <t>ノウゼイ</t>
    </rPh>
    <rPh sb="10" eb="12">
      <t>ヘンレイ</t>
    </rPh>
    <rPh sb="12" eb="13">
      <t>ヒン</t>
    </rPh>
    <rPh sb="15" eb="17">
      <t>トウロク</t>
    </rPh>
    <rPh sb="17" eb="19">
      <t>シンセイ</t>
    </rPh>
    <rPh sb="20" eb="21">
      <t>ハジ</t>
    </rPh>
    <rPh sb="24" eb="26">
      <t>バアイ</t>
    </rPh>
    <rPh sb="27" eb="29">
      <t>ヨウシキ</t>
    </rPh>
    <rPh sb="32" eb="33">
      <t>スデ</t>
    </rPh>
    <rPh sb="34" eb="36">
      <t>トウロク</t>
    </rPh>
    <rPh sb="39" eb="41">
      <t>バアイ</t>
    </rPh>
    <rPh sb="42" eb="44">
      <t>ヨウシキ</t>
    </rPh>
    <rPh sb="46" eb="47">
      <t>ア</t>
    </rPh>
    <rPh sb="51" eb="53">
      <t>テイシュツ</t>
    </rPh>
    <phoneticPr fontId="6"/>
  </si>
  <si>
    <t>例</t>
    <rPh sb="0" eb="1">
      <t>レイ</t>
    </rPh>
    <phoneticPr fontId="6"/>
  </si>
  <si>
    <t>・商品単品ではなく、実際の組み合わせ単位ごとに１つの品として入力してください。</t>
    <rPh sb="1" eb="3">
      <t>ショウヒン</t>
    </rPh>
    <rPh sb="3" eb="5">
      <t>タンピン</t>
    </rPh>
    <rPh sb="10" eb="12">
      <t>ジッサイ</t>
    </rPh>
    <rPh sb="13" eb="14">
      <t>ク</t>
    </rPh>
    <rPh sb="15" eb="16">
      <t>ア</t>
    </rPh>
    <rPh sb="18" eb="20">
      <t>タンイ</t>
    </rPh>
    <rPh sb="26" eb="27">
      <t>シナ</t>
    </rPh>
    <rPh sb="30" eb="32">
      <t>ニュウリョク</t>
    </rPh>
    <phoneticPr fontId="6"/>
  </si>
  <si>
    <t>品AとBをセットにする場合　A×1、B×1、A+Bはそれぞれ１つの商品とし、計3種の登録になります。</t>
    <rPh sb="0" eb="1">
      <t>ヒン</t>
    </rPh>
    <rPh sb="11" eb="13">
      <t>バアイ</t>
    </rPh>
    <rPh sb="33" eb="35">
      <t>ショウヒン</t>
    </rPh>
    <rPh sb="38" eb="39">
      <t>ケイ</t>
    </rPh>
    <rPh sb="40" eb="41">
      <t>シュ</t>
    </rPh>
    <rPh sb="42" eb="44">
      <t>トウロク</t>
    </rPh>
    <phoneticPr fontId="6"/>
  </si>
  <si>
    <t>同じ品を複数で価格を変える場合（A×1=1000円　A×10＝9000円等）それぞれ１つの商品とし、計2種の登録になります。</t>
    <rPh sb="0" eb="1">
      <t>オナ</t>
    </rPh>
    <rPh sb="2" eb="3">
      <t>シナ</t>
    </rPh>
    <rPh sb="4" eb="6">
      <t>フクスウ</t>
    </rPh>
    <rPh sb="7" eb="9">
      <t>カカク</t>
    </rPh>
    <rPh sb="10" eb="11">
      <t>カ</t>
    </rPh>
    <rPh sb="13" eb="15">
      <t>バアイ</t>
    </rPh>
    <rPh sb="24" eb="25">
      <t>エン</t>
    </rPh>
    <rPh sb="35" eb="36">
      <t>エン</t>
    </rPh>
    <rPh sb="36" eb="37">
      <t>トウ</t>
    </rPh>
    <rPh sb="45" eb="47">
      <t>ショウヒン</t>
    </rPh>
    <rPh sb="50" eb="51">
      <t>ケイ</t>
    </rPh>
    <rPh sb="52" eb="53">
      <t>シュ</t>
    </rPh>
    <rPh sb="54" eb="56">
      <t>トウロク</t>
    </rPh>
    <phoneticPr fontId="6"/>
  </si>
  <si>
    <t>・登録申請が2回目以降の場合は、前回申請した内容は消去し、今回の変更内容のみ入力してください。</t>
    <rPh sb="1" eb="3">
      <t>トウロク</t>
    </rPh>
    <rPh sb="3" eb="5">
      <t>シンセイ</t>
    </rPh>
    <rPh sb="7" eb="9">
      <t>カイメ</t>
    </rPh>
    <rPh sb="9" eb="11">
      <t>イコウ</t>
    </rPh>
    <rPh sb="12" eb="14">
      <t>バアイ</t>
    </rPh>
    <rPh sb="16" eb="18">
      <t>ゼンカイ</t>
    </rPh>
    <rPh sb="18" eb="20">
      <t>シンセイ</t>
    </rPh>
    <rPh sb="22" eb="24">
      <t>ナイヨウ</t>
    </rPh>
    <rPh sb="25" eb="27">
      <t>ショウキョ</t>
    </rPh>
    <rPh sb="29" eb="31">
      <t>コンカイ</t>
    </rPh>
    <rPh sb="32" eb="34">
      <t>ヘンコウ</t>
    </rPh>
    <rPh sb="34" eb="36">
      <t>ナイヨウ</t>
    </rPh>
    <rPh sb="38" eb="40">
      <t>ニュウリョク</t>
    </rPh>
    <phoneticPr fontId="6"/>
  </si>
  <si>
    <t>小麦粉、砂糖、○○みかん（宇検村産）、砂糖、ベーキングパウダー、バター、塩
※〇○みかんは1個につき15ｇ使用</t>
    <rPh sb="13" eb="16">
      <t>ウケンソン</t>
    </rPh>
    <rPh sb="16" eb="17">
      <t>サン</t>
    </rPh>
    <rPh sb="46" eb="47">
      <t>コ</t>
    </rPh>
    <rPh sb="53" eb="55">
      <t>シヨウ</t>
    </rPh>
    <phoneticPr fontId="3"/>
  </si>
  <si>
    <t>③宇検村内で製造、加工その他の工程のうち主要な部分を行うことにより相応の付加価値が生じているもの。</t>
  </si>
  <si>
    <t>1個　150ｇ×6個</t>
    <rPh sb="9" eb="10">
      <t>コ</t>
    </rPh>
    <phoneticPr fontId="3"/>
  </si>
  <si>
    <t>20セット/週</t>
    <rPh sb="6" eb="7">
      <t>シュウ</t>
    </rPh>
    <phoneticPr fontId="3"/>
  </si>
  <si>
    <t>地場産品要件
※宇検村で判断します</t>
    <rPh sb="8" eb="11">
      <t>ウケンソン</t>
    </rPh>
    <rPh sb="12" eb="14">
      <t>ハンダン</t>
    </rPh>
    <phoneticPr fontId="3"/>
  </si>
  <si>
    <t>原材料
※飲食料品は必須</t>
    <phoneticPr fontId="3"/>
  </si>
  <si>
    <t>送料一例(関東あて)(円・税込)</t>
    <rPh sb="2" eb="3">
      <t>イチ</t>
    </rPh>
    <rPh sb="3" eb="4">
      <t>レイ</t>
    </rPh>
    <rPh sb="5" eb="7">
      <t>カントウ</t>
    </rPh>
    <phoneticPr fontId="3"/>
  </si>
  <si>
    <t>商品代(円・税込)</t>
    <phoneticPr fontId="3"/>
  </si>
  <si>
    <t>商品の説明・特徴※800字以内</t>
    <phoneticPr fontId="3"/>
  </si>
  <si>
    <t>・宇検村だけで作られる希少な○○みかんの果皮を使った焼菓子
・○○みかんは無農薬栽培
・祖母に習った昔ながらの味</t>
    <rPh sb="37" eb="40">
      <t>ムノウヤク</t>
    </rPh>
    <rPh sb="40" eb="42">
      <t>サイバイ</t>
    </rPh>
    <rPh sb="44" eb="46">
      <t>ソボ</t>
    </rPh>
    <rPh sb="47" eb="48">
      <t>ナラ</t>
    </rPh>
    <rPh sb="50" eb="51">
      <t>ムカシ</t>
    </rPh>
    <rPh sb="55" eb="56">
      <t>アジ</t>
    </rPh>
    <phoneticPr fontId="3"/>
  </si>
  <si>
    <t>例）
○○みかんのお菓子　6個入</t>
    <rPh sb="0" eb="1">
      <t>レイ</t>
    </rPh>
    <rPh sb="10" eb="12">
      <t>カシ</t>
    </rPh>
    <rPh sb="14" eb="15">
      <t>コ</t>
    </rPh>
    <rPh sb="15" eb="16">
      <t>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</si>
</sst>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6"/>
      <name val="游ゴシック"/>
      <charset val="128"/>
      <scheme val="minor"/>
    </font>
    <font>
      <b/>
      <sz val="11"/>
      <color indexed="8"/>
      <name val="游ゴシック"/>
      <family val="3"/>
      <charset val="128"/>
    </font>
    <font>
      <sz val="11"/>
      <color indexed="8"/>
      <name val="游ゴシック"/>
      <family val="3"/>
      <charset val="128"/>
    </font>
    <font>
      <sz val="12"/>
      <color indexed="8"/>
      <name val="游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14"/>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12"/>
      </top>
      <bottom style="thin">
        <color indexed="8"/>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vertical="top"/>
    </xf>
    <xf numFmtId="0" fontId="0" fillId="0" borderId="1" xfId="0" applyBorder="1" applyAlignment="1">
      <alignment horizontal="left" vertical="center" wrapText="1"/>
    </xf>
    <xf numFmtId="0" fontId="0" fillId="2" borderId="2" xfId="0" applyFill="1" applyBorder="1" applyAlignment="1">
      <alignment vertical="top"/>
    </xf>
    <xf numFmtId="0" fontId="0" fillId="0" borderId="1" xfId="0" applyBorder="1" applyAlignment="1">
      <alignment vertical="center" wrapText="1"/>
    </xf>
    <xf numFmtId="0" fontId="4" fillId="0" borderId="3" xfId="0" applyFont="1" applyBorder="1" applyAlignment="1">
      <alignment vertical="center" wrapText="1"/>
    </xf>
    <xf numFmtId="0" fontId="1" fillId="3" borderId="1" xfId="0" applyFont="1" applyFill="1" applyBorder="1" applyAlignment="1">
      <alignment horizontal="right" vertical="center" wrapText="1"/>
    </xf>
    <xf numFmtId="0" fontId="0" fillId="0" borderId="0" xfId="0" applyAlignment="1">
      <alignment horizontal="right" vertical="top" wrapText="1"/>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2" borderId="2" xfId="0" applyFill="1" applyBorder="1" applyAlignment="1">
      <alignment vertical="top" wrapText="1"/>
    </xf>
    <xf numFmtId="0" fontId="5" fillId="0" borderId="0" xfId="0" applyFont="1" applyAlignment="1">
      <alignment vertical="center" wrapText="1"/>
    </xf>
    <xf numFmtId="0" fontId="1" fillId="3" borderId="1" xfId="0" applyFont="1" applyFill="1" applyBorder="1" applyAlignment="1">
      <alignment vertical="center" wrapText="1"/>
    </xf>
    <xf numFmtId="0" fontId="1" fillId="0" borderId="1" xfId="0" applyFont="1" applyBorder="1" applyAlignment="1">
      <alignment horizontal="right" vertical="center" wrapText="1"/>
    </xf>
    <xf numFmtId="0" fontId="1" fillId="0" borderId="5" xfId="0" applyFont="1" applyBorder="1" applyAlignment="1">
      <alignment horizontal="right" vertical="center" wrapText="1"/>
    </xf>
    <xf numFmtId="49" fontId="9" fillId="4" borderId="7" xfId="0" applyNumberFormat="1" applyFont="1" applyFill="1" applyBorder="1" applyAlignment="1">
      <alignment vertical="center" wrapText="1"/>
    </xf>
    <xf numFmtId="49" fontId="7" fillId="0" borderId="6" xfId="0" applyNumberFormat="1"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8" fillId="0" borderId="6" xfId="0" applyNumberFormat="1" applyFont="1" applyFill="1" applyBorder="1" applyAlignment="1">
      <alignment vertical="center" wrapText="1"/>
    </xf>
    <xf numFmtId="49" fontId="0" fillId="0" borderId="6" xfId="0" applyNumberFormat="1" applyFont="1" applyFill="1" applyBorder="1" applyAlignment="1">
      <alignment vertical="center" wrapText="1"/>
    </xf>
    <xf numFmtId="0" fontId="0" fillId="0" borderId="6" xfId="0" applyFont="1" applyFill="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vertical="center" wrapText="1"/>
    </xf>
    <xf numFmtId="0" fontId="1" fillId="0" borderId="1" xfId="0" applyFont="1" applyFill="1" applyBorder="1" applyAlignment="1">
      <alignment horizontal="center" vertical="center" wrapText="1"/>
    </xf>
  </cellXfs>
  <cellStyles count="1">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4" workbookViewId="0">
      <selection activeCell="C14" sqref="C14"/>
    </sheetView>
  </sheetViews>
  <sheetFormatPr defaultRowHeight="18.75" x14ac:dyDescent="0.4"/>
  <sheetData>
    <row r="1" spans="1:3" x14ac:dyDescent="0.4">
      <c r="A1" t="s">
        <v>78</v>
      </c>
    </row>
    <row r="3" spans="1:3" x14ac:dyDescent="0.4">
      <c r="A3" t="s">
        <v>79</v>
      </c>
    </row>
    <row r="5" spans="1:3" x14ac:dyDescent="0.4">
      <c r="A5" t="s">
        <v>80</v>
      </c>
    </row>
    <row r="6" spans="1:3" x14ac:dyDescent="0.4">
      <c r="A6" t="s">
        <v>81</v>
      </c>
    </row>
    <row r="7" spans="1:3" x14ac:dyDescent="0.4">
      <c r="A7" t="s">
        <v>82</v>
      </c>
    </row>
    <row r="9" spans="1:3" x14ac:dyDescent="0.4">
      <c r="A9" s="13" t="s">
        <v>85</v>
      </c>
    </row>
    <row r="10" spans="1:3" x14ac:dyDescent="0.4">
      <c r="A10" s="13" t="s">
        <v>90</v>
      </c>
    </row>
    <row r="11" spans="1:3" x14ac:dyDescent="0.4">
      <c r="A11" s="13"/>
    </row>
    <row r="12" spans="1:3" x14ac:dyDescent="0.4">
      <c r="A12" s="13" t="s">
        <v>87</v>
      </c>
    </row>
    <row r="13" spans="1:3" x14ac:dyDescent="0.4">
      <c r="B13" s="13" t="s">
        <v>86</v>
      </c>
      <c r="C13" s="13" t="s">
        <v>88</v>
      </c>
    </row>
    <row r="14" spans="1:3" x14ac:dyDescent="0.4">
      <c r="B14" s="13"/>
      <c r="C14" s="13" t="s">
        <v>89</v>
      </c>
    </row>
    <row r="15" spans="1:3" x14ac:dyDescent="0.4">
      <c r="B15" s="13"/>
      <c r="C15" s="13"/>
    </row>
    <row r="16" spans="1:3" x14ac:dyDescent="0.4">
      <c r="A16" t="s">
        <v>83</v>
      </c>
    </row>
    <row r="17" spans="1:1" x14ac:dyDescent="0.4">
      <c r="A17" t="s">
        <v>84</v>
      </c>
    </row>
  </sheetData>
  <phoneticPr fontId="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2" sqref="C2"/>
    </sheetView>
  </sheetViews>
  <sheetFormatPr defaultRowHeight="18.75" x14ac:dyDescent="0.4"/>
  <cols>
    <col min="1" max="1" width="9" style="3"/>
    <col min="2" max="2" width="20.625" style="3" customWidth="1"/>
    <col min="3" max="3" width="46.75" style="2" customWidth="1"/>
    <col min="4" max="4" width="70.125" style="2" customWidth="1"/>
  </cols>
  <sheetData>
    <row r="1" spans="1:4" s="6" customFormat="1" ht="24" customHeight="1" thickBot="1" x14ac:dyDescent="0.45">
      <c r="A1" s="4" t="s">
        <v>44</v>
      </c>
      <c r="B1" s="5" t="s">
        <v>64</v>
      </c>
      <c r="C1" s="12" t="str">
        <f>VLOOKUP(D1,入力シート!$A$5:$J$21,3)&amp;""</f>
        <v/>
      </c>
      <c r="D1" s="19">
        <v>8</v>
      </c>
    </row>
    <row r="2" spans="1:4" x14ac:dyDescent="0.4">
      <c r="A2" s="34" t="s">
        <v>45</v>
      </c>
      <c r="B2" s="34"/>
      <c r="C2" s="9" t="str">
        <f>入力シート!B1&amp;""</f>
        <v/>
      </c>
    </row>
    <row r="3" spans="1:4" x14ac:dyDescent="0.4">
      <c r="A3" s="34" t="s">
        <v>46</v>
      </c>
      <c r="B3" s="34"/>
      <c r="C3" s="9" t="str">
        <f>VLOOKUP(D1,入力シート!$A$3:$J$19,2)&amp;""</f>
        <v/>
      </c>
    </row>
    <row r="4" spans="1:4" ht="221.25" customHeight="1" x14ac:dyDescent="0.4">
      <c r="A4" s="33" t="s">
        <v>47</v>
      </c>
      <c r="B4" s="33"/>
      <c r="C4" s="9" t="str">
        <f>VLOOKUP(D1,入力シート!$A$3:$J$19,4)&amp;""</f>
        <v/>
      </c>
      <c r="D4" s="14"/>
    </row>
    <row r="5" spans="1:4" x14ac:dyDescent="0.4">
      <c r="A5" s="33" t="s">
        <v>48</v>
      </c>
      <c r="B5" s="33"/>
      <c r="C5" s="9" t="str">
        <f>VLOOKUP(D1,入力シート!$A$3:$T$19,5)&amp;""</f>
        <v/>
      </c>
    </row>
    <row r="6" spans="1:4" x14ac:dyDescent="0.4">
      <c r="A6" s="34" t="s">
        <v>49</v>
      </c>
      <c r="B6" s="34"/>
      <c r="C6" s="9" t="str">
        <f>VLOOKUP(D1,入力シート!$A$3:$T$19,6)&amp;""</f>
        <v/>
      </c>
      <c r="D6" s="14"/>
    </row>
    <row r="7" spans="1:4" x14ac:dyDescent="0.4">
      <c r="A7" s="34" t="s">
        <v>50</v>
      </c>
      <c r="B7" s="34"/>
      <c r="C7" s="9" t="str">
        <f>VLOOKUP(D1,入力シート!$A$3:$T$19,7)&amp;""</f>
        <v/>
      </c>
      <c r="D7" s="14"/>
    </row>
    <row r="8" spans="1:4" x14ac:dyDescent="0.4">
      <c r="A8" s="34" t="s">
        <v>51</v>
      </c>
      <c r="B8" s="34"/>
      <c r="C8" s="16" t="str">
        <f>VLOOKUP(D1,入力シート!$A$3:$T$19,8)&amp;""</f>
        <v/>
      </c>
      <c r="D8" s="14"/>
    </row>
    <row r="9" spans="1:4" x14ac:dyDescent="0.4">
      <c r="A9" s="33" t="s">
        <v>52</v>
      </c>
      <c r="B9" s="33"/>
      <c r="C9" s="9" t="str">
        <f>VLOOKUP(D1,入力シート!$A$3:$T$19,9)&amp;""</f>
        <v/>
      </c>
      <c r="D9" s="14"/>
    </row>
    <row r="10" spans="1:4" x14ac:dyDescent="0.4">
      <c r="A10" s="33" t="s">
        <v>53</v>
      </c>
      <c r="B10" s="33"/>
      <c r="C10" s="9" t="str">
        <f>VLOOKUP(D1,入力シート!$A$3:$T$19,10)&amp;""</f>
        <v/>
      </c>
      <c r="D10" s="14"/>
    </row>
    <row r="11" spans="1:4" x14ac:dyDescent="0.4">
      <c r="A11" s="33" t="s">
        <v>63</v>
      </c>
      <c r="B11" s="17" t="s">
        <v>54</v>
      </c>
      <c r="C11" s="9" t="str">
        <f>VLOOKUP(D1,入力シート!$A$3:$T$19,11)&amp;""</f>
        <v/>
      </c>
    </row>
    <row r="12" spans="1:4" x14ac:dyDescent="0.4">
      <c r="A12" s="33"/>
      <c r="B12" s="17" t="s">
        <v>55</v>
      </c>
      <c r="C12" s="9" t="str">
        <f>VLOOKUP(D1,入力シート!$A$3:$T$19,12)&amp;""</f>
        <v/>
      </c>
    </row>
    <row r="13" spans="1:4" x14ac:dyDescent="0.4">
      <c r="A13" s="34" t="s">
        <v>56</v>
      </c>
      <c r="B13" s="34"/>
      <c r="C13" s="9" t="str">
        <f>VLOOKUP(D1,入力シート!$A$1:$T$19,13)&amp;""</f>
        <v/>
      </c>
      <c r="D13" s="14"/>
    </row>
    <row r="14" spans="1:4" x14ac:dyDescent="0.4">
      <c r="A14" s="33" t="s">
        <v>57</v>
      </c>
      <c r="B14" s="35" t="s">
        <v>58</v>
      </c>
      <c r="C14" s="9" t="str">
        <f>VLOOKUP(D1,入力シート!$A$1:$T$19,14)&amp;""</f>
        <v/>
      </c>
    </row>
    <row r="15" spans="1:4" x14ac:dyDescent="0.4">
      <c r="A15" s="33"/>
      <c r="B15" s="36"/>
      <c r="C15" s="9" t="str">
        <f>VLOOKUP(D1,入力シート!$A$1:$T$19,15)&amp;""</f>
        <v/>
      </c>
    </row>
    <row r="16" spans="1:4" ht="37.5" x14ac:dyDescent="0.4">
      <c r="A16" s="33"/>
      <c r="B16" s="17" t="s">
        <v>59</v>
      </c>
      <c r="C16" s="9" t="str">
        <f>VLOOKUP(D1,入力シート!$A$1:$T$19,16)&amp;""</f>
        <v/>
      </c>
    </row>
    <row r="17" spans="1:3" x14ac:dyDescent="0.4">
      <c r="A17" s="33"/>
      <c r="B17" s="17" t="s">
        <v>60</v>
      </c>
      <c r="C17" s="9" t="str">
        <f>VLOOKUP(D1,入力シート!$A$1:$T$19,17)&amp;""</f>
        <v/>
      </c>
    </row>
    <row r="18" spans="1:3" x14ac:dyDescent="0.4">
      <c r="A18" s="34" t="s">
        <v>61</v>
      </c>
      <c r="B18" s="34"/>
      <c r="C18" s="9" t="str">
        <f>VLOOKUP(D1,入力シート!$A$1:$T$19,18)&amp;""</f>
        <v/>
      </c>
    </row>
    <row r="19" spans="1:3" x14ac:dyDescent="0.4">
      <c r="A19" s="34" t="s">
        <v>62</v>
      </c>
      <c r="B19" s="34"/>
      <c r="C19" s="9" t="str">
        <f>VLOOKUP(D1,入力シート!$A$1:$T$19,19)&amp;""</f>
        <v/>
      </c>
    </row>
  </sheetData>
  <mergeCells count="15">
    <mergeCell ref="A18:B18"/>
    <mergeCell ref="A19:B19"/>
    <mergeCell ref="A8:B8"/>
    <mergeCell ref="A9:B9"/>
    <mergeCell ref="A10:B10"/>
    <mergeCell ref="A11:A12"/>
    <mergeCell ref="A13:B13"/>
    <mergeCell ref="A14:A17"/>
    <mergeCell ref="B14:B15"/>
    <mergeCell ref="A7:B7"/>
    <mergeCell ref="A2:B2"/>
    <mergeCell ref="A3:B3"/>
    <mergeCell ref="A4:B4"/>
    <mergeCell ref="A5:B5"/>
    <mergeCell ref="A6:B6"/>
  </mergeCells>
  <phoneticPr fontId="2"/>
  <pageMargins left="0.9895833333333333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2" sqref="C2"/>
    </sheetView>
  </sheetViews>
  <sheetFormatPr defaultRowHeight="18.75" x14ac:dyDescent="0.4"/>
  <cols>
    <col min="1" max="1" width="9" style="3"/>
    <col min="2" max="2" width="20.625" style="3" customWidth="1"/>
    <col min="3" max="3" width="46.75" style="2" customWidth="1"/>
    <col min="4" max="4" width="70.125" style="2" customWidth="1"/>
  </cols>
  <sheetData>
    <row r="1" spans="1:4" s="6" customFormat="1" ht="24" customHeight="1" thickBot="1" x14ac:dyDescent="0.45">
      <c r="A1" s="4" t="s">
        <v>44</v>
      </c>
      <c r="B1" s="5" t="s">
        <v>64</v>
      </c>
      <c r="C1" s="12" t="str">
        <f>VLOOKUP(D1,入力シート!$A$5:$J$21,3)&amp;""</f>
        <v/>
      </c>
      <c r="D1" s="19">
        <v>8</v>
      </c>
    </row>
    <row r="2" spans="1:4" x14ac:dyDescent="0.4">
      <c r="A2" s="34" t="s">
        <v>45</v>
      </c>
      <c r="B2" s="34"/>
      <c r="C2" s="9" t="str">
        <f>入力シート!B1&amp;""</f>
        <v/>
      </c>
    </row>
    <row r="3" spans="1:4" x14ac:dyDescent="0.4">
      <c r="A3" s="34" t="s">
        <v>46</v>
      </c>
      <c r="B3" s="34"/>
      <c r="C3" s="9" t="str">
        <f>VLOOKUP(D1,入力シート!$A$3:$J$19,2)&amp;""</f>
        <v/>
      </c>
    </row>
    <row r="4" spans="1:4" ht="221.25" customHeight="1" x14ac:dyDescent="0.4">
      <c r="A4" s="33" t="s">
        <v>47</v>
      </c>
      <c r="B4" s="33"/>
      <c r="C4" s="9" t="str">
        <f>VLOOKUP(D1,入力シート!$A$3:$J$19,4)&amp;""</f>
        <v/>
      </c>
      <c r="D4" s="14"/>
    </row>
    <row r="5" spans="1:4" x14ac:dyDescent="0.4">
      <c r="A5" s="33" t="s">
        <v>48</v>
      </c>
      <c r="B5" s="33"/>
      <c r="C5" s="9" t="str">
        <f>VLOOKUP(D1,入力シート!$A$3:$T$19,5)&amp;""</f>
        <v/>
      </c>
    </row>
    <row r="6" spans="1:4" x14ac:dyDescent="0.4">
      <c r="A6" s="34" t="s">
        <v>49</v>
      </c>
      <c r="B6" s="34"/>
      <c r="C6" s="9" t="str">
        <f>VLOOKUP(D1,入力シート!$A$3:$T$19,6)&amp;""</f>
        <v/>
      </c>
      <c r="D6" s="14"/>
    </row>
    <row r="7" spans="1:4" x14ac:dyDescent="0.4">
      <c r="A7" s="34" t="s">
        <v>50</v>
      </c>
      <c r="B7" s="34"/>
      <c r="C7" s="9" t="str">
        <f>VLOOKUP(D1,入力シート!$A$3:$T$19,7)&amp;""</f>
        <v/>
      </c>
      <c r="D7" s="14"/>
    </row>
    <row r="8" spans="1:4" x14ac:dyDescent="0.4">
      <c r="A8" s="34" t="s">
        <v>51</v>
      </c>
      <c r="B8" s="34"/>
      <c r="C8" s="16" t="str">
        <f>VLOOKUP(D1,入力シート!$A$3:$T$19,8)&amp;""</f>
        <v/>
      </c>
      <c r="D8" s="14"/>
    </row>
    <row r="9" spans="1:4" x14ac:dyDescent="0.4">
      <c r="A9" s="33" t="s">
        <v>52</v>
      </c>
      <c r="B9" s="33"/>
      <c r="C9" s="9" t="str">
        <f>VLOOKUP(D1,入力シート!$A$3:$T$19,9)&amp;""</f>
        <v/>
      </c>
      <c r="D9" s="14"/>
    </row>
    <row r="10" spans="1:4" x14ac:dyDescent="0.4">
      <c r="A10" s="33" t="s">
        <v>53</v>
      </c>
      <c r="B10" s="33"/>
      <c r="C10" s="9" t="str">
        <f>VLOOKUP(D1,入力シート!$A$3:$T$19,10)&amp;""</f>
        <v/>
      </c>
      <c r="D10" s="14"/>
    </row>
    <row r="11" spans="1:4" x14ac:dyDescent="0.4">
      <c r="A11" s="33" t="s">
        <v>63</v>
      </c>
      <c r="B11" s="18" t="s">
        <v>54</v>
      </c>
      <c r="C11" s="9" t="str">
        <f>VLOOKUP(D1,入力シート!$A$3:$T$19,11)&amp;""</f>
        <v/>
      </c>
    </row>
    <row r="12" spans="1:4" x14ac:dyDescent="0.4">
      <c r="A12" s="33"/>
      <c r="B12" s="18" t="s">
        <v>55</v>
      </c>
      <c r="C12" s="9" t="str">
        <f>VLOOKUP(D1,入力シート!$A$3:$T$19,12)&amp;""</f>
        <v/>
      </c>
    </row>
    <row r="13" spans="1:4" x14ac:dyDescent="0.4">
      <c r="A13" s="34" t="s">
        <v>56</v>
      </c>
      <c r="B13" s="34"/>
      <c r="C13" s="9" t="str">
        <f>VLOOKUP(D1,入力シート!$A$1:$T$19,13)&amp;""</f>
        <v/>
      </c>
      <c r="D13" s="14"/>
    </row>
    <row r="14" spans="1:4" x14ac:dyDescent="0.4">
      <c r="A14" s="33" t="s">
        <v>57</v>
      </c>
      <c r="B14" s="35" t="s">
        <v>58</v>
      </c>
      <c r="C14" s="9" t="str">
        <f>VLOOKUP(D1,入力シート!$A$1:$T$19,14)&amp;""</f>
        <v/>
      </c>
    </row>
    <row r="15" spans="1:4" x14ac:dyDescent="0.4">
      <c r="A15" s="33"/>
      <c r="B15" s="36"/>
      <c r="C15" s="9" t="str">
        <f>VLOOKUP(D1,入力シート!$A$1:$T$19,15)&amp;""</f>
        <v/>
      </c>
    </row>
    <row r="16" spans="1:4" ht="37.5" x14ac:dyDescent="0.4">
      <c r="A16" s="33"/>
      <c r="B16" s="18" t="s">
        <v>59</v>
      </c>
      <c r="C16" s="9" t="str">
        <f>VLOOKUP(D1,入力シート!$A$1:$T$19,16)&amp;""</f>
        <v/>
      </c>
    </row>
    <row r="17" spans="1:3" x14ac:dyDescent="0.4">
      <c r="A17" s="33"/>
      <c r="B17" s="18" t="s">
        <v>60</v>
      </c>
      <c r="C17" s="9" t="str">
        <f>VLOOKUP(D1,入力シート!$A$1:$T$19,17)&amp;""</f>
        <v/>
      </c>
    </row>
    <row r="18" spans="1:3" x14ac:dyDescent="0.4">
      <c r="A18" s="34" t="s">
        <v>61</v>
      </c>
      <c r="B18" s="34"/>
      <c r="C18" s="9" t="str">
        <f>VLOOKUP(D1,入力シート!$A$1:$T$19,18)&amp;""</f>
        <v/>
      </c>
    </row>
    <row r="19" spans="1:3" x14ac:dyDescent="0.4">
      <c r="A19" s="34" t="s">
        <v>62</v>
      </c>
      <c r="B19" s="34"/>
      <c r="C19" s="9" t="str">
        <f>VLOOKUP(D1,入力シート!$A$1:$T$19,19)&amp;""</f>
        <v/>
      </c>
    </row>
  </sheetData>
  <mergeCells count="15">
    <mergeCell ref="A7:B7"/>
    <mergeCell ref="A2:B2"/>
    <mergeCell ref="A3:B3"/>
    <mergeCell ref="A4:B4"/>
    <mergeCell ref="A5:B5"/>
    <mergeCell ref="A6:B6"/>
    <mergeCell ref="A18:B18"/>
    <mergeCell ref="A19:B19"/>
    <mergeCell ref="A8:B8"/>
    <mergeCell ref="A9:B9"/>
    <mergeCell ref="A10:B10"/>
    <mergeCell ref="A11:A12"/>
    <mergeCell ref="A13:B13"/>
    <mergeCell ref="A14:A17"/>
    <mergeCell ref="B14:B15"/>
  </mergeCells>
  <phoneticPr fontId="2"/>
  <pageMargins left="0.9895833333333333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1" sqref="C1"/>
    </sheetView>
  </sheetViews>
  <sheetFormatPr defaultRowHeight="18.75" x14ac:dyDescent="0.4"/>
  <cols>
    <col min="1" max="1" width="9" style="3"/>
    <col min="2" max="2" width="20.625" style="3" customWidth="1"/>
    <col min="3" max="3" width="46.75" style="2" customWidth="1"/>
    <col min="4" max="4" width="70.125" style="2" customWidth="1"/>
  </cols>
  <sheetData>
    <row r="1" spans="1:4" s="6" customFormat="1" ht="24" customHeight="1" thickBot="1" x14ac:dyDescent="0.45">
      <c r="A1" s="4" t="s">
        <v>44</v>
      </c>
      <c r="B1" s="5" t="s">
        <v>64</v>
      </c>
      <c r="C1" s="12" t="str">
        <f>VLOOKUP(D1,入力シート!$A$5:$J$21,3)&amp;""</f>
        <v/>
      </c>
      <c r="D1" s="19">
        <v>8</v>
      </c>
    </row>
    <row r="2" spans="1:4" x14ac:dyDescent="0.4">
      <c r="A2" s="34" t="s">
        <v>45</v>
      </c>
      <c r="B2" s="34"/>
      <c r="C2" s="9" t="str">
        <f>入力シート!B1&amp;""</f>
        <v/>
      </c>
    </row>
    <row r="3" spans="1:4" x14ac:dyDescent="0.4">
      <c r="A3" s="34" t="s">
        <v>46</v>
      </c>
      <c r="B3" s="34"/>
      <c r="C3" s="9" t="str">
        <f>VLOOKUP(D1,入力シート!$A$3:$J$19,2)&amp;""</f>
        <v/>
      </c>
    </row>
    <row r="4" spans="1:4" ht="221.25" customHeight="1" x14ac:dyDescent="0.4">
      <c r="A4" s="33" t="s">
        <v>47</v>
      </c>
      <c r="B4" s="33"/>
      <c r="C4" s="9" t="str">
        <f>VLOOKUP(D1,入力シート!$A$3:$J$19,4)&amp;""</f>
        <v/>
      </c>
      <c r="D4" s="14"/>
    </row>
    <row r="5" spans="1:4" x14ac:dyDescent="0.4">
      <c r="A5" s="33" t="s">
        <v>48</v>
      </c>
      <c r="B5" s="33"/>
      <c r="C5" s="9" t="str">
        <f>VLOOKUP(D1,入力シート!$A$3:$T$19,5)&amp;""</f>
        <v/>
      </c>
    </row>
    <row r="6" spans="1:4" x14ac:dyDescent="0.4">
      <c r="A6" s="34" t="s">
        <v>49</v>
      </c>
      <c r="B6" s="34"/>
      <c r="C6" s="9" t="str">
        <f>VLOOKUP(D1,入力シート!$A$3:$T$19,6)&amp;""</f>
        <v/>
      </c>
      <c r="D6" s="14"/>
    </row>
    <row r="7" spans="1:4" x14ac:dyDescent="0.4">
      <c r="A7" s="34" t="s">
        <v>50</v>
      </c>
      <c r="B7" s="34"/>
      <c r="C7" s="9" t="str">
        <f>VLOOKUP(D1,入力シート!$A$3:$T$19,7)&amp;""</f>
        <v/>
      </c>
      <c r="D7" s="14"/>
    </row>
    <row r="8" spans="1:4" x14ac:dyDescent="0.4">
      <c r="A8" s="34" t="s">
        <v>51</v>
      </c>
      <c r="B8" s="34"/>
      <c r="C8" s="16" t="str">
        <f>VLOOKUP(D1,入力シート!$A$3:$T$19,8)&amp;""</f>
        <v/>
      </c>
      <c r="D8" s="14"/>
    </row>
    <row r="9" spans="1:4" x14ac:dyDescent="0.4">
      <c r="A9" s="33" t="s">
        <v>52</v>
      </c>
      <c r="B9" s="33"/>
      <c r="C9" s="9" t="str">
        <f>VLOOKUP(D1,入力シート!$A$3:$T$19,9)&amp;""</f>
        <v/>
      </c>
      <c r="D9" s="14"/>
    </row>
    <row r="10" spans="1:4" x14ac:dyDescent="0.4">
      <c r="A10" s="33" t="s">
        <v>53</v>
      </c>
      <c r="B10" s="33"/>
      <c r="C10" s="9" t="str">
        <f>VLOOKUP(D1,入力シート!$A$3:$T$19,10)&amp;""</f>
        <v/>
      </c>
      <c r="D10" s="14"/>
    </row>
    <row r="11" spans="1:4" x14ac:dyDescent="0.4">
      <c r="A11" s="33" t="s">
        <v>63</v>
      </c>
      <c r="B11" s="18" t="s">
        <v>54</v>
      </c>
      <c r="C11" s="9" t="str">
        <f>VLOOKUP(D1,入力シート!$A$3:$T$19,11)&amp;""</f>
        <v/>
      </c>
    </row>
    <row r="12" spans="1:4" x14ac:dyDescent="0.4">
      <c r="A12" s="33"/>
      <c r="B12" s="18" t="s">
        <v>55</v>
      </c>
      <c r="C12" s="9" t="str">
        <f>VLOOKUP(D1,入力シート!$A$3:$T$19,12)&amp;""</f>
        <v/>
      </c>
    </row>
    <row r="13" spans="1:4" x14ac:dyDescent="0.4">
      <c r="A13" s="34" t="s">
        <v>56</v>
      </c>
      <c r="B13" s="34"/>
      <c r="C13" s="9" t="str">
        <f>VLOOKUP(D1,入力シート!$A$1:$T$19,13)&amp;""</f>
        <v/>
      </c>
      <c r="D13" s="14"/>
    </row>
    <row r="14" spans="1:4" x14ac:dyDescent="0.4">
      <c r="A14" s="33" t="s">
        <v>57</v>
      </c>
      <c r="B14" s="35" t="s">
        <v>58</v>
      </c>
      <c r="C14" s="9" t="str">
        <f>VLOOKUP(D1,入力シート!$A$1:$T$19,14)&amp;""</f>
        <v/>
      </c>
    </row>
    <row r="15" spans="1:4" x14ac:dyDescent="0.4">
      <c r="A15" s="33"/>
      <c r="B15" s="36"/>
      <c r="C15" s="9" t="str">
        <f>VLOOKUP(D1,入力シート!$A$1:$T$19,15)&amp;""</f>
        <v/>
      </c>
    </row>
    <row r="16" spans="1:4" ht="37.5" x14ac:dyDescent="0.4">
      <c r="A16" s="33"/>
      <c r="B16" s="18" t="s">
        <v>59</v>
      </c>
      <c r="C16" s="9" t="str">
        <f>VLOOKUP(D1,入力シート!$A$1:$T$19,16)&amp;""</f>
        <v/>
      </c>
    </row>
    <row r="17" spans="1:3" x14ac:dyDescent="0.4">
      <c r="A17" s="33"/>
      <c r="B17" s="18" t="s">
        <v>60</v>
      </c>
      <c r="C17" s="9" t="str">
        <f>VLOOKUP(D1,入力シート!$A$1:$T$19,17)&amp;""</f>
        <v/>
      </c>
    </row>
    <row r="18" spans="1:3" x14ac:dyDescent="0.4">
      <c r="A18" s="34" t="s">
        <v>61</v>
      </c>
      <c r="B18" s="34"/>
      <c r="C18" s="9" t="str">
        <f>VLOOKUP(D1,入力シート!$A$1:$T$19,18)&amp;""</f>
        <v/>
      </c>
    </row>
    <row r="19" spans="1:3" x14ac:dyDescent="0.4">
      <c r="A19" s="34" t="s">
        <v>62</v>
      </c>
      <c r="B19" s="34"/>
      <c r="C19" s="9" t="str">
        <f>VLOOKUP(D1,入力シート!$A$1:$T$19,19)&amp;""</f>
        <v/>
      </c>
    </row>
  </sheetData>
  <mergeCells count="15">
    <mergeCell ref="A7:B7"/>
    <mergeCell ref="A2:B2"/>
    <mergeCell ref="A3:B3"/>
    <mergeCell ref="A4:B4"/>
    <mergeCell ref="A5:B5"/>
    <mergeCell ref="A6:B6"/>
    <mergeCell ref="A18:B18"/>
    <mergeCell ref="A19:B19"/>
    <mergeCell ref="A8:B8"/>
    <mergeCell ref="A9:B9"/>
    <mergeCell ref="A10:B10"/>
    <mergeCell ref="A11:A12"/>
    <mergeCell ref="A13:B13"/>
    <mergeCell ref="A14:A17"/>
    <mergeCell ref="B14:B15"/>
  </mergeCells>
  <phoneticPr fontId="2"/>
  <pageMargins left="0.9895833333333333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82" zoomScaleNormal="82" workbookViewId="0">
      <selection activeCell="O10" sqref="O10"/>
    </sheetView>
  </sheetViews>
  <sheetFormatPr defaultColWidth="9" defaultRowHeight="18.75" x14ac:dyDescent="0.4"/>
  <cols>
    <col min="8" max="8" width="9.75" customWidth="1"/>
    <col min="12" max="12" width="19.25" customWidth="1"/>
    <col min="13" max="13" width="17.25" customWidth="1"/>
    <col min="15" max="15" width="169" style="1" bestFit="1" customWidth="1"/>
  </cols>
  <sheetData>
    <row r="1" spans="1:15" x14ac:dyDescent="0.4">
      <c r="A1" s="37" t="s">
        <v>1</v>
      </c>
      <c r="B1" s="37" t="s">
        <v>2</v>
      </c>
      <c r="C1" s="37" t="s">
        <v>3</v>
      </c>
      <c r="D1" s="37" t="s">
        <v>4</v>
      </c>
      <c r="E1" s="37" t="s">
        <v>5</v>
      </c>
      <c r="F1" s="37" t="s">
        <v>6</v>
      </c>
      <c r="G1" s="37" t="s">
        <v>7</v>
      </c>
      <c r="H1" s="37" t="s">
        <v>8</v>
      </c>
      <c r="I1" s="37" t="s">
        <v>9</v>
      </c>
      <c r="J1" s="37"/>
      <c r="K1" s="37" t="s">
        <v>10</v>
      </c>
      <c r="L1" s="37" t="s">
        <v>11</v>
      </c>
      <c r="M1" s="37"/>
      <c r="N1" s="37"/>
      <c r="O1" s="37" t="s">
        <v>12</v>
      </c>
    </row>
    <row r="2" spans="1:15" ht="82.5" customHeight="1" x14ac:dyDescent="0.4">
      <c r="A2" s="37"/>
      <c r="B2" s="37"/>
      <c r="C2" s="37"/>
      <c r="D2" s="37"/>
      <c r="E2" s="37"/>
      <c r="F2" s="37"/>
      <c r="G2" s="37"/>
      <c r="H2" s="37"/>
      <c r="I2" s="2" t="s">
        <v>13</v>
      </c>
      <c r="J2" s="2" t="s">
        <v>14</v>
      </c>
      <c r="K2" s="37"/>
      <c r="L2" s="2" t="s">
        <v>15</v>
      </c>
      <c r="M2" s="2" t="s">
        <v>17</v>
      </c>
      <c r="N2" s="2" t="s">
        <v>18</v>
      </c>
      <c r="O2" s="37"/>
    </row>
    <row r="3" spans="1:15" x14ac:dyDescent="0.4">
      <c r="A3" t="s">
        <v>19</v>
      </c>
      <c r="L3" t="s">
        <v>25</v>
      </c>
      <c r="M3" t="s">
        <v>31</v>
      </c>
      <c r="N3" t="s">
        <v>27</v>
      </c>
      <c r="O3" s="15" t="s">
        <v>68</v>
      </c>
    </row>
    <row r="4" spans="1:15" x14ac:dyDescent="0.4">
      <c r="A4" t="s">
        <v>32</v>
      </c>
      <c r="L4" t="s">
        <v>33</v>
      </c>
      <c r="M4" t="s">
        <v>26</v>
      </c>
      <c r="N4" t="s">
        <v>34</v>
      </c>
      <c r="O4" s="15" t="s">
        <v>69</v>
      </c>
    </row>
    <row r="5" spans="1:15" x14ac:dyDescent="0.4">
      <c r="A5" t="s">
        <v>35</v>
      </c>
      <c r="L5" t="s">
        <v>36</v>
      </c>
      <c r="M5" t="s">
        <v>37</v>
      </c>
      <c r="N5" t="s">
        <v>30</v>
      </c>
      <c r="O5" s="15" t="s">
        <v>70</v>
      </c>
    </row>
    <row r="6" spans="1:15" x14ac:dyDescent="0.4">
      <c r="L6" t="s">
        <v>38</v>
      </c>
      <c r="M6" t="s">
        <v>39</v>
      </c>
      <c r="N6" t="s">
        <v>40</v>
      </c>
      <c r="O6" s="15" t="s">
        <v>71</v>
      </c>
    </row>
    <row r="7" spans="1:15" x14ac:dyDescent="0.4">
      <c r="L7" t="s">
        <v>28</v>
      </c>
      <c r="M7" t="s">
        <v>41</v>
      </c>
      <c r="O7" s="15" t="s">
        <v>72</v>
      </c>
    </row>
    <row r="8" spans="1:15" x14ac:dyDescent="0.4">
      <c r="L8" t="s">
        <v>40</v>
      </c>
      <c r="M8" t="s">
        <v>42</v>
      </c>
      <c r="O8" s="15" t="s">
        <v>73</v>
      </c>
    </row>
    <row r="9" spans="1:15" x14ac:dyDescent="0.4">
      <c r="M9" t="s">
        <v>43</v>
      </c>
      <c r="O9" s="15" t="s">
        <v>74</v>
      </c>
    </row>
    <row r="10" spans="1:15" x14ac:dyDescent="0.4">
      <c r="M10" t="s">
        <v>29</v>
      </c>
      <c r="O10" s="15" t="s">
        <v>75</v>
      </c>
    </row>
    <row r="11" spans="1:15" x14ac:dyDescent="0.4">
      <c r="M11" s="13" t="s">
        <v>67</v>
      </c>
    </row>
    <row r="12" spans="1:15" x14ac:dyDescent="0.4">
      <c r="M12" t="s">
        <v>40</v>
      </c>
    </row>
  </sheetData>
  <mergeCells count="12">
    <mergeCell ref="O1:O2"/>
    <mergeCell ref="I1:J1"/>
    <mergeCell ref="L1:N1"/>
    <mergeCell ref="A1:A2"/>
    <mergeCell ref="B1:B2"/>
    <mergeCell ref="C1:C2"/>
    <mergeCell ref="D1:D2"/>
    <mergeCell ref="E1:E2"/>
    <mergeCell ref="F1:F2"/>
    <mergeCell ref="G1:G2"/>
    <mergeCell ref="H1:H2"/>
    <mergeCell ref="K1:K2"/>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abSelected="1" zoomScale="80" zoomScaleNormal="80" workbookViewId="0">
      <pane ySplit="4" topLeftCell="A5" activePane="bottomLeft" state="frozen"/>
      <selection pane="bottomLeft" activeCell="D4" sqref="D4"/>
    </sheetView>
  </sheetViews>
  <sheetFormatPr defaultColWidth="9" defaultRowHeight="18.75" x14ac:dyDescent="0.4"/>
  <cols>
    <col min="1" max="1" width="9" style="14"/>
    <col min="2" max="2" width="21.5" style="14" customWidth="1"/>
    <col min="3" max="3" width="9" style="14"/>
    <col min="4" max="4" width="58.5" style="14" customWidth="1"/>
    <col min="5" max="5" width="11.375" style="14" customWidth="1"/>
    <col min="6" max="8" width="9" style="14"/>
    <col min="9" max="9" width="41.25" style="14" customWidth="1"/>
    <col min="10" max="10" width="12" style="14" customWidth="1"/>
    <col min="11" max="12" width="12.625" style="14" customWidth="1"/>
    <col min="13" max="13" width="19.75" style="14" customWidth="1"/>
    <col min="14" max="17" width="9" style="14"/>
    <col min="18" max="18" width="29.25" style="14" customWidth="1"/>
    <col min="19" max="19" width="14.625" style="14" customWidth="1"/>
    <col min="20" max="16384" width="9" style="14"/>
  </cols>
  <sheetData>
    <row r="1" spans="1:19" ht="38.25" customHeight="1" thickBot="1" x14ac:dyDescent="0.45">
      <c r="A1" s="10" t="s">
        <v>65</v>
      </c>
      <c r="B1" s="24"/>
    </row>
    <row r="2" spans="1:19" x14ac:dyDescent="0.4">
      <c r="A2" s="30"/>
      <c r="B2" s="32" t="s">
        <v>0</v>
      </c>
      <c r="C2" s="32" t="s">
        <v>1</v>
      </c>
      <c r="D2" s="32" t="s">
        <v>99</v>
      </c>
      <c r="E2" s="32" t="s">
        <v>3</v>
      </c>
      <c r="F2" s="32" t="s">
        <v>4</v>
      </c>
      <c r="G2" s="32" t="s">
        <v>5</v>
      </c>
      <c r="H2" s="32" t="s">
        <v>6</v>
      </c>
      <c r="I2" s="32" t="s">
        <v>96</v>
      </c>
      <c r="J2" s="32" t="s">
        <v>8</v>
      </c>
      <c r="K2" s="32" t="s">
        <v>9</v>
      </c>
      <c r="L2" s="32"/>
      <c r="M2" s="32" t="s">
        <v>76</v>
      </c>
      <c r="N2" s="32" t="s">
        <v>11</v>
      </c>
      <c r="O2" s="32"/>
      <c r="P2" s="32"/>
      <c r="Q2" s="32"/>
      <c r="R2" s="38" t="s">
        <v>95</v>
      </c>
      <c r="S2" s="30" t="s">
        <v>77</v>
      </c>
    </row>
    <row r="3" spans="1:19" ht="56.25" x14ac:dyDescent="0.4">
      <c r="A3" s="31"/>
      <c r="B3" s="32"/>
      <c r="C3" s="32"/>
      <c r="D3" s="32"/>
      <c r="E3" s="32"/>
      <c r="F3" s="32"/>
      <c r="G3" s="32"/>
      <c r="H3" s="32"/>
      <c r="I3" s="32"/>
      <c r="J3" s="32"/>
      <c r="K3" s="16" t="s">
        <v>98</v>
      </c>
      <c r="L3" s="16" t="s">
        <v>97</v>
      </c>
      <c r="M3" s="32"/>
      <c r="N3" s="16" t="s">
        <v>15</v>
      </c>
      <c r="O3" s="16" t="s">
        <v>16</v>
      </c>
      <c r="P3" s="16" t="s">
        <v>17</v>
      </c>
      <c r="Q3" s="16" t="s">
        <v>18</v>
      </c>
      <c r="R3" s="38"/>
      <c r="S3" s="31"/>
    </row>
    <row r="4" spans="1:19" ht="75" x14ac:dyDescent="0.4">
      <c r="A4" s="11" t="s">
        <v>66</v>
      </c>
      <c r="B4" s="21" t="s">
        <v>101</v>
      </c>
      <c r="C4" s="21" t="s">
        <v>19</v>
      </c>
      <c r="D4" s="21" t="s">
        <v>100</v>
      </c>
      <c r="E4" s="21" t="s">
        <v>93</v>
      </c>
      <c r="F4" s="21" t="s">
        <v>20</v>
      </c>
      <c r="G4" s="21" t="s">
        <v>21</v>
      </c>
      <c r="H4" s="21" t="s">
        <v>22</v>
      </c>
      <c r="I4" s="21" t="s">
        <v>91</v>
      </c>
      <c r="J4" s="21" t="s">
        <v>23</v>
      </c>
      <c r="K4" s="21">
        <v>1100</v>
      </c>
      <c r="L4" s="21">
        <v>1300</v>
      </c>
      <c r="M4" s="21" t="s">
        <v>24</v>
      </c>
      <c r="N4" s="21" t="s">
        <v>25</v>
      </c>
      <c r="O4" s="21"/>
      <c r="P4" s="21" t="s">
        <v>31</v>
      </c>
      <c r="Q4" s="21" t="s">
        <v>27</v>
      </c>
      <c r="R4" s="21" t="s">
        <v>92</v>
      </c>
      <c r="S4" s="21" t="s">
        <v>94</v>
      </c>
    </row>
    <row r="5" spans="1:19" x14ac:dyDescent="0.4">
      <c r="A5" s="22">
        <v>1</v>
      </c>
      <c r="B5" s="25"/>
      <c r="C5" s="26"/>
      <c r="D5" s="27"/>
      <c r="E5" s="27"/>
      <c r="F5" s="28"/>
      <c r="G5" s="28"/>
      <c r="H5" s="28"/>
      <c r="I5" s="28"/>
      <c r="J5" s="28"/>
      <c r="K5" s="28"/>
      <c r="L5" s="28"/>
      <c r="M5" s="28"/>
      <c r="N5" s="28"/>
      <c r="O5" s="29"/>
      <c r="P5" s="28"/>
      <c r="Q5" s="28"/>
      <c r="R5" s="28"/>
      <c r="S5" s="28"/>
    </row>
    <row r="6" spans="1:19" x14ac:dyDescent="0.4">
      <c r="A6" s="22">
        <v>2</v>
      </c>
      <c r="B6" s="25"/>
      <c r="C6" s="26"/>
      <c r="D6" s="27"/>
      <c r="E6" s="27"/>
      <c r="F6" s="28"/>
      <c r="G6" s="28"/>
      <c r="H6" s="28"/>
      <c r="I6" s="28"/>
      <c r="J6" s="28"/>
      <c r="K6" s="28"/>
      <c r="L6" s="28"/>
      <c r="M6" s="28"/>
      <c r="N6" s="28"/>
      <c r="O6" s="29"/>
      <c r="P6" s="28"/>
      <c r="Q6" s="28"/>
      <c r="R6" s="28"/>
      <c r="S6" s="28"/>
    </row>
    <row r="7" spans="1:19" x14ac:dyDescent="0.4">
      <c r="A7" s="22">
        <v>3</v>
      </c>
      <c r="B7" s="25"/>
      <c r="C7" s="26"/>
      <c r="D7" s="27"/>
      <c r="E7" s="27"/>
      <c r="F7" s="28"/>
      <c r="G7" s="28"/>
      <c r="H7" s="28"/>
      <c r="I7" s="28"/>
      <c r="J7" s="28"/>
      <c r="K7" s="28"/>
      <c r="L7" s="28"/>
      <c r="M7" s="28"/>
      <c r="N7" s="28"/>
      <c r="O7" s="29"/>
      <c r="P7" s="28"/>
      <c r="Q7" s="28"/>
      <c r="R7" s="28"/>
      <c r="S7" s="28"/>
    </row>
    <row r="8" spans="1:19" x14ac:dyDescent="0.4">
      <c r="A8" s="22">
        <v>4</v>
      </c>
      <c r="B8" s="25"/>
      <c r="C8" s="26"/>
      <c r="D8" s="27"/>
      <c r="E8" s="27"/>
      <c r="F8" s="28"/>
      <c r="G8" s="28"/>
      <c r="H8" s="28"/>
      <c r="I8" s="28"/>
      <c r="J8" s="28"/>
      <c r="K8" s="28"/>
      <c r="L8" s="28"/>
      <c r="M8" s="28"/>
      <c r="N8" s="28"/>
      <c r="O8" s="29"/>
      <c r="P8" s="28"/>
      <c r="Q8" s="28"/>
      <c r="R8" s="28"/>
      <c r="S8" s="28"/>
    </row>
    <row r="9" spans="1:19" x14ac:dyDescent="0.4">
      <c r="A9" s="22">
        <v>5</v>
      </c>
      <c r="B9" s="25"/>
      <c r="C9" s="26"/>
      <c r="D9" s="27"/>
      <c r="E9" s="27"/>
      <c r="F9" s="28"/>
      <c r="G9" s="28"/>
      <c r="H9" s="28"/>
      <c r="I9" s="28"/>
      <c r="J9" s="28"/>
      <c r="K9" s="28"/>
      <c r="L9" s="28"/>
      <c r="M9" s="28"/>
      <c r="N9" s="28"/>
      <c r="O9" s="29"/>
      <c r="P9" s="28"/>
      <c r="Q9" s="28"/>
      <c r="R9" s="28"/>
      <c r="S9" s="28"/>
    </row>
    <row r="10" spans="1:19" x14ac:dyDescent="0.4">
      <c r="A10" s="22">
        <v>6</v>
      </c>
      <c r="B10" s="25"/>
      <c r="C10" s="26"/>
      <c r="D10" s="27"/>
      <c r="E10" s="27"/>
      <c r="F10" s="28"/>
      <c r="G10" s="28"/>
      <c r="H10" s="28"/>
      <c r="I10" s="28"/>
      <c r="J10" s="28"/>
      <c r="K10" s="28"/>
      <c r="L10" s="28"/>
      <c r="M10" s="28"/>
      <c r="N10" s="28"/>
      <c r="O10" s="29"/>
      <c r="P10" s="28"/>
      <c r="Q10" s="28"/>
      <c r="R10" s="28"/>
      <c r="S10" s="28"/>
    </row>
    <row r="11" spans="1:19" x14ac:dyDescent="0.4">
      <c r="A11" s="22">
        <v>7</v>
      </c>
      <c r="B11" s="25"/>
      <c r="C11" s="26"/>
      <c r="D11" s="27"/>
      <c r="E11" s="27"/>
      <c r="F11" s="28"/>
      <c r="G11" s="28"/>
      <c r="H11" s="28"/>
      <c r="I11" s="28"/>
      <c r="J11" s="28"/>
      <c r="K11" s="28"/>
      <c r="L11" s="28"/>
      <c r="M11" s="28"/>
      <c r="N11" s="28"/>
      <c r="O11" s="29"/>
      <c r="P11" s="28"/>
      <c r="Q11" s="28"/>
      <c r="R11" s="28"/>
      <c r="S11" s="28"/>
    </row>
    <row r="12" spans="1:19" x14ac:dyDescent="0.4">
      <c r="A12" s="23">
        <v>8</v>
      </c>
      <c r="B12" s="25"/>
      <c r="C12" s="26"/>
      <c r="D12" s="27"/>
      <c r="E12" s="27"/>
      <c r="F12" s="28"/>
      <c r="G12" s="28"/>
      <c r="H12" s="28"/>
      <c r="I12" s="28"/>
      <c r="J12" s="28"/>
      <c r="K12" s="28"/>
      <c r="L12" s="28"/>
      <c r="M12" s="28"/>
      <c r="N12" s="28"/>
      <c r="O12" s="29"/>
      <c r="P12" s="28"/>
      <c r="Q12" s="28"/>
      <c r="R12" s="28"/>
      <c r="S12" s="28"/>
    </row>
    <row r="13" spans="1:19" x14ac:dyDescent="0.4">
      <c r="A13" s="16">
        <v>9</v>
      </c>
      <c r="B13" s="16"/>
      <c r="C13" s="16"/>
      <c r="D13" s="16"/>
      <c r="E13" s="16"/>
      <c r="F13" s="16"/>
      <c r="G13" s="16"/>
      <c r="H13" s="16"/>
      <c r="I13" s="16"/>
      <c r="J13" s="16"/>
      <c r="K13" s="16"/>
      <c r="L13" s="16"/>
      <c r="M13" s="16"/>
      <c r="N13" s="16"/>
      <c r="O13" s="16"/>
      <c r="P13" s="16"/>
      <c r="Q13" s="16"/>
      <c r="R13" s="16"/>
      <c r="S13" s="16"/>
    </row>
    <row r="14" spans="1:19" x14ac:dyDescent="0.4">
      <c r="A14" s="16">
        <v>10</v>
      </c>
      <c r="B14" s="16"/>
      <c r="C14" s="16"/>
      <c r="D14" s="16"/>
      <c r="E14" s="16"/>
      <c r="F14" s="16"/>
      <c r="G14" s="16"/>
      <c r="H14" s="16"/>
      <c r="I14" s="16"/>
      <c r="J14" s="16"/>
      <c r="K14" s="16"/>
      <c r="L14" s="16"/>
      <c r="M14" s="16"/>
      <c r="N14" s="16"/>
      <c r="O14" s="16"/>
      <c r="P14" s="16"/>
      <c r="Q14" s="16"/>
      <c r="R14" s="16"/>
      <c r="S14" s="16"/>
    </row>
  </sheetData>
  <mergeCells count="15">
    <mergeCell ref="A2:A3"/>
    <mergeCell ref="S2:S3"/>
    <mergeCell ref="R2:R3"/>
    <mergeCell ref="K2:L2"/>
    <mergeCell ref="N2:Q2"/>
    <mergeCell ref="B2:B3"/>
    <mergeCell ref="C2:C3"/>
    <mergeCell ref="D2:D3"/>
    <mergeCell ref="E2:E3"/>
    <mergeCell ref="F2:F3"/>
    <mergeCell ref="G2:G3"/>
    <mergeCell ref="H2:H3"/>
    <mergeCell ref="I2:I3"/>
    <mergeCell ref="J2:J3"/>
    <mergeCell ref="M2:M3"/>
  </mergeCells>
  <phoneticPr fontId="3"/>
  <conditionalFormatting sqref="K5:L12">
    <cfRule type="cellIs" dxfId="0" priority="1" stopIfTrue="1" operator="lessThan">
      <formula>0</formula>
    </cfRule>
  </conditionalFormatting>
  <dataValidations count="5">
    <dataValidation type="list" allowBlank="1" showInputMessage="1" showErrorMessage="1" sqref="Q5:Q12">
      <formula1>"冷凍便,冷蔵便,常温便,その他"</formula1>
    </dataValidation>
    <dataValidation type="list" allowBlank="1" showInputMessage="1" showErrorMessage="1" sqref="P5:P12">
      <formula1>"60サイズ,80サイズ,100サイズ,120サイズ,140サイズ,160サイズ,170サイズ以上,レターパック,普通郵便,その他"</formula1>
    </dataValidation>
    <dataValidation type="list" allowBlank="1" showInputMessage="1" showErrorMessage="1" sqref="N5:N12">
      <formula1>"ヤマト運輸,佐川急便,日本通運,ゆうパック,郵便・レターパック,その他"</formula1>
    </dataValidation>
    <dataValidation type="list" allowBlank="1" showInputMessage="1" showErrorMessage="1" sqref="C5:C12">
      <formula1>"新規,変更,追加"</formula1>
    </dataValidation>
    <dataValidation type="list" allowBlank="1" showInputMessage="1" showErrorMessage="1" sqref="R5:R12">
      <formula1>"①宇検村内で収穫、栽培、水揚げ等されたもの。,②原材料の主要な部分が、宇検村内で収穫、栽培、水揚げ等されたもの。,③宇検村内で製造、加工その他の工程のうち主要な部分を行うことにより相応の付加価値が生じているもの。,④宇検村内で収穫、栽培、水揚げ等されたもので、近隣の他市町村内で収穫、栽培、水揚げ等されたものと混在したもの（流通構造上、混在することが避けられない場合に限る）。,⑤宇検村のPRを目的としたキャラクターグッズ、オリジナルグッズ等。"</formula1>
    </dataValidation>
  </dataValidations>
  <pageMargins left="0.7" right="0.7" top="0.75" bottom="0.75" header="0.3" footer="0.3"/>
  <pageSetup paperSize="8" scale="6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リスト!$A$3:$A$5</xm:f>
          </x14:formula1>
          <xm:sqref>C4 C13:C1048576</xm:sqref>
        </x14:dataValidation>
        <x14:dataValidation type="list" allowBlank="1" showInputMessage="1" showErrorMessage="1">
          <x14:formula1>
            <xm:f>リスト!$L$3:$L$9</xm:f>
          </x14:formula1>
          <xm:sqref>N4 N13:N1048576</xm:sqref>
        </x14:dataValidation>
        <x14:dataValidation type="list" allowBlank="1" showInputMessage="1" showErrorMessage="1">
          <x14:formula1>
            <xm:f>リスト!$M$3:$M$13</xm:f>
          </x14:formula1>
          <xm:sqref>P4 P13:P1048576</xm:sqref>
        </x14:dataValidation>
        <x14:dataValidation type="list" allowBlank="1" showInputMessage="1" showErrorMessage="1">
          <x14:formula1>
            <xm:f>リスト!$N$3:$N$7</xm:f>
          </x14:formula1>
          <xm:sqref>Q4 Q13:Q1048576</xm:sqref>
        </x14:dataValidation>
        <x14:dataValidation type="list" allowBlank="1" showInputMessage="1" showErrorMessage="1">
          <x14:formula1>
            <xm:f>リスト!$O$3:$O$11</xm:f>
          </x14:formula1>
          <xm:sqref>R13:R1048576 R4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22" sqref="C22"/>
    </sheetView>
  </sheetViews>
  <sheetFormatPr defaultRowHeight="18.75" x14ac:dyDescent="0.4"/>
  <cols>
    <col min="1" max="1" width="9" style="3"/>
    <col min="2" max="2" width="20.625" style="3" customWidth="1"/>
    <col min="3" max="3" width="46.75" style="2" customWidth="1"/>
    <col min="4" max="4" width="71.625" style="2" customWidth="1"/>
  </cols>
  <sheetData>
    <row r="1" spans="1:4" s="6" customFormat="1" ht="19.5" thickBot="1" x14ac:dyDescent="0.45">
      <c r="A1" s="4" t="s">
        <v>44</v>
      </c>
      <c r="B1" s="5" t="s">
        <v>64</v>
      </c>
      <c r="C1" s="12" t="str">
        <f>VLOOKUP(D1,入力シート!$A$5:$J$21,3)&amp;""</f>
        <v/>
      </c>
      <c r="D1" s="19">
        <v>1</v>
      </c>
    </row>
    <row r="2" spans="1:4" x14ac:dyDescent="0.4">
      <c r="A2" s="34" t="s">
        <v>45</v>
      </c>
      <c r="B2" s="34"/>
      <c r="C2" s="9" t="str">
        <f>入力シート!B1&amp;""</f>
        <v/>
      </c>
    </row>
    <row r="3" spans="1:4" x14ac:dyDescent="0.4">
      <c r="A3" s="34" t="s">
        <v>46</v>
      </c>
      <c r="B3" s="34"/>
      <c r="C3" s="9" t="str">
        <f>VLOOKUP(D1,入力シート!$A$3:$J$19,2)&amp;""</f>
        <v/>
      </c>
      <c r="D3" s="14"/>
    </row>
    <row r="4" spans="1:4" x14ac:dyDescent="0.4">
      <c r="A4" s="33" t="s">
        <v>47</v>
      </c>
      <c r="B4" s="33"/>
      <c r="C4" s="9" t="str">
        <f>VLOOKUP(D1,入力シート!$A$3:$J$19,4)&amp;""</f>
        <v/>
      </c>
      <c r="D4" s="14"/>
    </row>
    <row r="5" spans="1:4" x14ac:dyDescent="0.4">
      <c r="A5" s="33" t="s">
        <v>48</v>
      </c>
      <c r="B5" s="33"/>
      <c r="C5" s="9" t="str">
        <f>VLOOKUP(D1,入力シート!$A$3:$T$19,5)&amp;""</f>
        <v/>
      </c>
      <c r="D5" s="14"/>
    </row>
    <row r="6" spans="1:4" x14ac:dyDescent="0.4">
      <c r="A6" s="34" t="s">
        <v>49</v>
      </c>
      <c r="B6" s="34"/>
      <c r="C6" s="9" t="str">
        <f>VLOOKUP(D1,入力シート!$A$3:$T$19,6)&amp;""</f>
        <v/>
      </c>
    </row>
    <row r="7" spans="1:4" x14ac:dyDescent="0.4">
      <c r="A7" s="34" t="s">
        <v>50</v>
      </c>
      <c r="B7" s="34"/>
      <c r="C7" s="9" t="str">
        <f>VLOOKUP(D1,入力シート!$A$3:$T$19,7)&amp;""</f>
        <v/>
      </c>
      <c r="D7" s="14"/>
    </row>
    <row r="8" spans="1:4" x14ac:dyDescent="0.4">
      <c r="A8" s="34" t="s">
        <v>51</v>
      </c>
      <c r="B8" s="34"/>
      <c r="C8" s="16" t="str">
        <f>VLOOKUP(D1,入力シート!$A$3:$T$19,8)&amp;""</f>
        <v/>
      </c>
      <c r="D8" s="14"/>
    </row>
    <row r="9" spans="1:4" x14ac:dyDescent="0.4">
      <c r="A9" s="33" t="s">
        <v>52</v>
      </c>
      <c r="B9" s="33"/>
      <c r="C9" s="9" t="str">
        <f>VLOOKUP(D1,入力シート!$A$3:$T$19,9)&amp;""</f>
        <v/>
      </c>
    </row>
    <row r="10" spans="1:4" x14ac:dyDescent="0.4">
      <c r="A10" s="33" t="s">
        <v>53</v>
      </c>
      <c r="B10" s="33"/>
      <c r="C10" s="9" t="str">
        <f>VLOOKUP(D1,入力シート!$A$3:$T$19,10)&amp;""</f>
        <v/>
      </c>
    </row>
    <row r="11" spans="1:4" x14ac:dyDescent="0.4">
      <c r="A11" s="33" t="s">
        <v>63</v>
      </c>
      <c r="B11" s="7" t="s">
        <v>54</v>
      </c>
      <c r="C11" s="9" t="str">
        <f>VLOOKUP(D1,入力シート!$A$3:$T$19,11)&amp;""</f>
        <v/>
      </c>
    </row>
    <row r="12" spans="1:4" x14ac:dyDescent="0.4">
      <c r="A12" s="33"/>
      <c r="B12" s="7" t="s">
        <v>55</v>
      </c>
      <c r="C12" s="9" t="str">
        <f>VLOOKUP(D1,入力シート!$A$3:$T$19,12)&amp;""</f>
        <v/>
      </c>
    </row>
    <row r="13" spans="1:4" x14ac:dyDescent="0.4">
      <c r="A13" s="34" t="s">
        <v>56</v>
      </c>
      <c r="B13" s="34"/>
      <c r="C13" s="9" t="str">
        <f>VLOOKUP(D1,入力シート!$A$1:$T$19,13)&amp;""</f>
        <v/>
      </c>
      <c r="D13" s="14"/>
    </row>
    <row r="14" spans="1:4" x14ac:dyDescent="0.4">
      <c r="A14" s="33" t="s">
        <v>57</v>
      </c>
      <c r="B14" s="35" t="s">
        <v>58</v>
      </c>
      <c r="C14" s="9" t="str">
        <f>VLOOKUP(D1,入力シート!$A$1:$T$19,14)&amp;""</f>
        <v/>
      </c>
    </row>
    <row r="15" spans="1:4" x14ac:dyDescent="0.4">
      <c r="A15" s="33"/>
      <c r="B15" s="36"/>
      <c r="C15" s="9" t="str">
        <f>VLOOKUP(D1,入力シート!$A$1:$T$19,15)&amp;""</f>
        <v/>
      </c>
    </row>
    <row r="16" spans="1:4" ht="37.5" x14ac:dyDescent="0.4">
      <c r="A16" s="33"/>
      <c r="B16" s="7" t="s">
        <v>59</v>
      </c>
      <c r="C16" s="9" t="str">
        <f>VLOOKUP(D1,入力シート!$A$1:$T$19,16)&amp;""</f>
        <v/>
      </c>
      <c r="D16" s="20"/>
    </row>
    <row r="17" spans="1:4" x14ac:dyDescent="0.4">
      <c r="A17" s="33"/>
      <c r="B17" s="7" t="s">
        <v>60</v>
      </c>
      <c r="C17" s="9" t="str">
        <f>VLOOKUP(D1,入力シート!$A$1:$T$19,17)&amp;""</f>
        <v/>
      </c>
    </row>
    <row r="18" spans="1:4" x14ac:dyDescent="0.4">
      <c r="A18" s="34" t="s">
        <v>61</v>
      </c>
      <c r="B18" s="34"/>
      <c r="C18" s="9" t="str">
        <f>VLOOKUP(D1,入力シート!$A$1:$T$19,18)&amp;""</f>
        <v/>
      </c>
      <c r="D18" s="14"/>
    </row>
    <row r="19" spans="1:4" x14ac:dyDescent="0.4">
      <c r="A19" s="34" t="s">
        <v>62</v>
      </c>
      <c r="B19" s="34"/>
      <c r="C19" s="9" t="str">
        <f>VLOOKUP(D1,入力シート!$A$1:$T$19,19)&amp;""</f>
        <v/>
      </c>
      <c r="D19" s="14"/>
    </row>
  </sheetData>
  <mergeCells count="15">
    <mergeCell ref="A3:B3"/>
    <mergeCell ref="A2:B2"/>
    <mergeCell ref="A9:B9"/>
    <mergeCell ref="A8:B8"/>
    <mergeCell ref="A7:B7"/>
    <mergeCell ref="A6:B6"/>
    <mergeCell ref="A5:B5"/>
    <mergeCell ref="A4:B4"/>
    <mergeCell ref="A10:B10"/>
    <mergeCell ref="A11:A12"/>
    <mergeCell ref="A14:A17"/>
    <mergeCell ref="A18:B18"/>
    <mergeCell ref="A19:B19"/>
    <mergeCell ref="A13:B13"/>
    <mergeCell ref="B14:B15"/>
  </mergeCells>
  <phoneticPr fontId="2"/>
  <pageMargins left="0.9895833333333333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A6" sqref="A6:B6"/>
    </sheetView>
  </sheetViews>
  <sheetFormatPr defaultRowHeight="18.75" x14ac:dyDescent="0.4"/>
  <cols>
    <col min="1" max="1" width="9" style="3"/>
    <col min="2" max="2" width="20.625" style="3" customWidth="1"/>
    <col min="3" max="3" width="46.75" style="2" customWidth="1"/>
    <col min="4" max="4" width="71.375" style="2" customWidth="1"/>
  </cols>
  <sheetData>
    <row r="1" spans="1:4" s="6" customFormat="1" ht="19.5" thickBot="1" x14ac:dyDescent="0.45">
      <c r="A1" s="4" t="s">
        <v>44</v>
      </c>
      <c r="B1" s="5" t="s">
        <v>64</v>
      </c>
      <c r="C1" s="12" t="str">
        <f>VLOOKUP(D1,入力シート!$A$5:$J$21,3)&amp;""</f>
        <v/>
      </c>
      <c r="D1" s="19">
        <v>2</v>
      </c>
    </row>
    <row r="2" spans="1:4" x14ac:dyDescent="0.4">
      <c r="A2" s="34" t="s">
        <v>45</v>
      </c>
      <c r="B2" s="34"/>
      <c r="C2" s="9" t="str">
        <f>入力シート!B1&amp;""</f>
        <v/>
      </c>
    </row>
    <row r="3" spans="1:4" x14ac:dyDescent="0.4">
      <c r="A3" s="34" t="s">
        <v>46</v>
      </c>
      <c r="B3" s="34"/>
      <c r="C3" s="9" t="str">
        <f>VLOOKUP(D1,入力シート!$A$3:$J$19,2)&amp;""</f>
        <v/>
      </c>
    </row>
    <row r="4" spans="1:4" x14ac:dyDescent="0.4">
      <c r="A4" s="33" t="s">
        <v>47</v>
      </c>
      <c r="B4" s="33"/>
      <c r="C4" s="9" t="str">
        <f>VLOOKUP(D1,入力シート!$A$3:$J$19,4)&amp;""</f>
        <v/>
      </c>
    </row>
    <row r="5" spans="1:4" x14ac:dyDescent="0.4">
      <c r="A5" s="33" t="s">
        <v>48</v>
      </c>
      <c r="B5" s="33"/>
      <c r="C5" s="9" t="str">
        <f>VLOOKUP(D1,入力シート!$A$3:$T$19,5)&amp;""</f>
        <v/>
      </c>
    </row>
    <row r="6" spans="1:4" x14ac:dyDescent="0.4">
      <c r="A6" s="34" t="s">
        <v>49</v>
      </c>
      <c r="B6" s="34"/>
      <c r="C6" s="9" t="str">
        <f>VLOOKUP(D1,入力シート!$A$3:$T$19,6)&amp;""</f>
        <v/>
      </c>
    </row>
    <row r="7" spans="1:4" x14ac:dyDescent="0.4">
      <c r="A7" s="34" t="s">
        <v>50</v>
      </c>
      <c r="B7" s="34"/>
      <c r="C7" s="9" t="str">
        <f>VLOOKUP(D1,入力シート!$A$3:$T$19,7)&amp;""</f>
        <v/>
      </c>
    </row>
    <row r="8" spans="1:4" x14ac:dyDescent="0.4">
      <c r="A8" s="34" t="s">
        <v>51</v>
      </c>
      <c r="B8" s="34"/>
      <c r="C8" s="16" t="str">
        <f>VLOOKUP(D1,入力シート!$A$3:$T$19,8)&amp;""</f>
        <v/>
      </c>
    </row>
    <row r="9" spans="1:4" x14ac:dyDescent="0.4">
      <c r="A9" s="33" t="s">
        <v>52</v>
      </c>
      <c r="B9" s="33"/>
      <c r="C9" s="9" t="str">
        <f>VLOOKUP(D1,入力シート!$A$3:$T$19,9)&amp;""</f>
        <v/>
      </c>
      <c r="D9" s="14"/>
    </row>
    <row r="10" spans="1:4" x14ac:dyDescent="0.4">
      <c r="A10" s="33" t="s">
        <v>53</v>
      </c>
      <c r="B10" s="33"/>
      <c r="C10" s="9" t="str">
        <f>VLOOKUP(D1,入力シート!$A$3:$T$19,10)&amp;""</f>
        <v/>
      </c>
    </row>
    <row r="11" spans="1:4" x14ac:dyDescent="0.4">
      <c r="A11" s="33" t="s">
        <v>63</v>
      </c>
      <c r="B11" s="17" t="s">
        <v>54</v>
      </c>
      <c r="C11" s="9" t="str">
        <f>VLOOKUP(D1,入力シート!$A$3:$T$19,11)&amp;""</f>
        <v/>
      </c>
    </row>
    <row r="12" spans="1:4" x14ac:dyDescent="0.4">
      <c r="A12" s="33"/>
      <c r="B12" s="17" t="s">
        <v>55</v>
      </c>
      <c r="C12" s="9" t="str">
        <f>VLOOKUP(D1,入力シート!$A$3:$T$19,12)&amp;""</f>
        <v/>
      </c>
    </row>
    <row r="13" spans="1:4" x14ac:dyDescent="0.4">
      <c r="A13" s="34" t="s">
        <v>56</v>
      </c>
      <c r="B13" s="34"/>
      <c r="C13" s="9" t="str">
        <f>VLOOKUP(D1,入力シート!$A$1:$T$19,13)&amp;""</f>
        <v/>
      </c>
    </row>
    <row r="14" spans="1:4" x14ac:dyDescent="0.4">
      <c r="A14" s="33" t="s">
        <v>57</v>
      </c>
      <c r="B14" s="35" t="s">
        <v>58</v>
      </c>
      <c r="C14" s="9" t="str">
        <f>VLOOKUP(D1,入力シート!$A$1:$T$19,14)&amp;""</f>
        <v/>
      </c>
    </row>
    <row r="15" spans="1:4" x14ac:dyDescent="0.4">
      <c r="A15" s="33"/>
      <c r="B15" s="36"/>
      <c r="C15" s="9" t="str">
        <f>VLOOKUP(D1,入力シート!$A$1:$T$19,15)&amp;""</f>
        <v/>
      </c>
    </row>
    <row r="16" spans="1:4" ht="37.5" x14ac:dyDescent="0.4">
      <c r="A16" s="33"/>
      <c r="B16" s="17" t="s">
        <v>59</v>
      </c>
      <c r="C16" s="9" t="str">
        <f>VLOOKUP(D1,入力シート!$A$1:$T$19,16)&amp;""</f>
        <v/>
      </c>
    </row>
    <row r="17" spans="1:3" x14ac:dyDescent="0.4">
      <c r="A17" s="33"/>
      <c r="B17" s="17" t="s">
        <v>60</v>
      </c>
      <c r="C17" s="9" t="str">
        <f>VLOOKUP(D1,入力シート!$A$1:$T$19,17)&amp;""</f>
        <v/>
      </c>
    </row>
    <row r="18" spans="1:3" x14ac:dyDescent="0.4">
      <c r="A18" s="34" t="s">
        <v>61</v>
      </c>
      <c r="B18" s="34"/>
      <c r="C18" s="9" t="str">
        <f>VLOOKUP(D1,入力シート!$A$1:$T$19,18)&amp;""</f>
        <v/>
      </c>
    </row>
    <row r="19" spans="1:3" x14ac:dyDescent="0.4">
      <c r="A19" s="34" t="s">
        <v>62</v>
      </c>
      <c r="B19" s="34"/>
      <c r="C19" s="9" t="str">
        <f>VLOOKUP(D1,入力シート!$A$1:$T$19,19)&amp;""</f>
        <v/>
      </c>
    </row>
  </sheetData>
  <mergeCells count="15">
    <mergeCell ref="A18:B18"/>
    <mergeCell ref="A19:B19"/>
    <mergeCell ref="A8:B8"/>
    <mergeCell ref="A9:B9"/>
    <mergeCell ref="A10:B10"/>
    <mergeCell ref="A11:A12"/>
    <mergeCell ref="A13:B13"/>
    <mergeCell ref="A14:A17"/>
    <mergeCell ref="B14:B15"/>
    <mergeCell ref="A7:B7"/>
    <mergeCell ref="A2:B2"/>
    <mergeCell ref="A3:B3"/>
    <mergeCell ref="A4:B4"/>
    <mergeCell ref="A5:B5"/>
    <mergeCell ref="A6:B6"/>
  </mergeCells>
  <phoneticPr fontId="2"/>
  <pageMargins left="0.9895833333333333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4" sqref="C4"/>
    </sheetView>
  </sheetViews>
  <sheetFormatPr defaultRowHeight="18.75" x14ac:dyDescent="0.4"/>
  <cols>
    <col min="1" max="1" width="9" style="3"/>
    <col min="2" max="2" width="20.625" style="3" customWidth="1"/>
    <col min="3" max="3" width="46.75" style="2" customWidth="1"/>
    <col min="4" max="4" width="70.125" style="2" customWidth="1"/>
  </cols>
  <sheetData>
    <row r="1" spans="1:4" s="6" customFormat="1" ht="19.5" thickBot="1" x14ac:dyDescent="0.45">
      <c r="A1" s="4" t="s">
        <v>44</v>
      </c>
      <c r="B1" s="5" t="s">
        <v>64</v>
      </c>
      <c r="C1" s="12" t="str">
        <f>VLOOKUP(D1,入力シート!$A$5:$J$21,3)&amp;""</f>
        <v/>
      </c>
      <c r="D1" s="19">
        <v>3</v>
      </c>
    </row>
    <row r="2" spans="1:4" x14ac:dyDescent="0.4">
      <c r="A2" s="34" t="s">
        <v>45</v>
      </c>
      <c r="B2" s="34"/>
      <c r="C2" s="9" t="str">
        <f>入力シート!B1&amp;""</f>
        <v/>
      </c>
    </row>
    <row r="3" spans="1:4" x14ac:dyDescent="0.4">
      <c r="A3" s="34" t="s">
        <v>46</v>
      </c>
      <c r="B3" s="34"/>
      <c r="C3" s="9" t="str">
        <f>VLOOKUP(D1,入力シート!$A$3:$J$19,2)&amp;""</f>
        <v/>
      </c>
    </row>
    <row r="4" spans="1:4" x14ac:dyDescent="0.4">
      <c r="A4" s="33" t="s">
        <v>47</v>
      </c>
      <c r="B4" s="33"/>
      <c r="C4" s="9" t="str">
        <f>VLOOKUP(D1,入力シート!$A$3:$J$19,4)&amp;""</f>
        <v/>
      </c>
    </row>
    <row r="5" spans="1:4" x14ac:dyDescent="0.4">
      <c r="A5" s="33" t="s">
        <v>48</v>
      </c>
      <c r="B5" s="33"/>
      <c r="C5" s="9" t="str">
        <f>VLOOKUP(D1,入力シート!$A$3:$T$19,5)&amp;""</f>
        <v/>
      </c>
    </row>
    <row r="6" spans="1:4" x14ac:dyDescent="0.4">
      <c r="A6" s="34" t="s">
        <v>49</v>
      </c>
      <c r="B6" s="34"/>
      <c r="C6" s="9" t="str">
        <f>VLOOKUP(D1,入力シート!$A$3:$T$19,6)&amp;""</f>
        <v/>
      </c>
    </row>
    <row r="7" spans="1:4" x14ac:dyDescent="0.4">
      <c r="A7" s="34" t="s">
        <v>50</v>
      </c>
      <c r="B7" s="34"/>
      <c r="C7" s="9" t="str">
        <f>VLOOKUP(D1,入力シート!$A$3:$T$19,7)&amp;""</f>
        <v/>
      </c>
    </row>
    <row r="8" spans="1:4" x14ac:dyDescent="0.4">
      <c r="A8" s="34" t="s">
        <v>51</v>
      </c>
      <c r="B8" s="34"/>
      <c r="C8" s="16" t="str">
        <f>VLOOKUP(D1,入力シート!$A$3:$T$19,8)&amp;""</f>
        <v/>
      </c>
    </row>
    <row r="9" spans="1:4" x14ac:dyDescent="0.4">
      <c r="A9" s="33" t="s">
        <v>52</v>
      </c>
      <c r="B9" s="33"/>
      <c r="C9" s="9" t="str">
        <f>VLOOKUP(D1,入力シート!$A$3:$T$19,9)&amp;""</f>
        <v/>
      </c>
      <c r="D9" s="14"/>
    </row>
    <row r="10" spans="1:4" x14ac:dyDescent="0.4">
      <c r="A10" s="33" t="s">
        <v>53</v>
      </c>
      <c r="B10" s="33"/>
      <c r="C10" s="9" t="str">
        <f>VLOOKUP(D1,入力シート!$A$3:$T$19,10)&amp;""</f>
        <v/>
      </c>
    </row>
    <row r="11" spans="1:4" x14ac:dyDescent="0.4">
      <c r="A11" s="33" t="s">
        <v>63</v>
      </c>
      <c r="B11" s="17" t="s">
        <v>54</v>
      </c>
      <c r="C11" s="9" t="str">
        <f>VLOOKUP(D1,入力シート!$A$3:$T$19,11)&amp;""</f>
        <v/>
      </c>
    </row>
    <row r="12" spans="1:4" x14ac:dyDescent="0.4">
      <c r="A12" s="33"/>
      <c r="B12" s="17" t="s">
        <v>55</v>
      </c>
      <c r="C12" s="9" t="str">
        <f>VLOOKUP(D1,入力シート!$A$3:$T$19,12)&amp;""</f>
        <v/>
      </c>
    </row>
    <row r="13" spans="1:4" x14ac:dyDescent="0.4">
      <c r="A13" s="34" t="s">
        <v>56</v>
      </c>
      <c r="B13" s="34"/>
      <c r="C13" s="9" t="str">
        <f>VLOOKUP(D1,入力シート!$A$1:$T$19,13)&amp;""</f>
        <v/>
      </c>
    </row>
    <row r="14" spans="1:4" x14ac:dyDescent="0.4">
      <c r="A14" s="33" t="s">
        <v>57</v>
      </c>
      <c r="B14" s="35" t="s">
        <v>58</v>
      </c>
      <c r="C14" s="9" t="str">
        <f>VLOOKUP(D1,入力シート!$A$1:$T$19,14)&amp;""</f>
        <v/>
      </c>
    </row>
    <row r="15" spans="1:4" x14ac:dyDescent="0.4">
      <c r="A15" s="33"/>
      <c r="B15" s="36"/>
      <c r="C15" s="9" t="str">
        <f>VLOOKUP(D1,入力シート!$A$1:$T$19,15)&amp;""</f>
        <v/>
      </c>
    </row>
    <row r="16" spans="1:4" ht="37.5" x14ac:dyDescent="0.4">
      <c r="A16" s="33"/>
      <c r="B16" s="17" t="s">
        <v>59</v>
      </c>
      <c r="C16" s="9" t="str">
        <f>VLOOKUP(D1,入力シート!$A$1:$T$19,16)&amp;""</f>
        <v/>
      </c>
    </row>
    <row r="17" spans="1:3" x14ac:dyDescent="0.4">
      <c r="A17" s="33"/>
      <c r="B17" s="17" t="s">
        <v>60</v>
      </c>
      <c r="C17" s="9" t="str">
        <f>VLOOKUP(D1,入力シート!$A$1:$T$19,17)&amp;""</f>
        <v/>
      </c>
    </row>
    <row r="18" spans="1:3" x14ac:dyDescent="0.4">
      <c r="A18" s="34" t="s">
        <v>61</v>
      </c>
      <c r="B18" s="34"/>
      <c r="C18" s="9" t="str">
        <f>VLOOKUP(D1,入力シート!$A$1:$T$19,18)&amp;""</f>
        <v/>
      </c>
    </row>
    <row r="19" spans="1:3" x14ac:dyDescent="0.4">
      <c r="A19" s="34" t="s">
        <v>62</v>
      </c>
      <c r="B19" s="34"/>
      <c r="C19" s="9" t="str">
        <f>VLOOKUP(D1,入力シート!$A$1:$T$19,19)&amp;""</f>
        <v/>
      </c>
    </row>
  </sheetData>
  <mergeCells count="15">
    <mergeCell ref="A18:B18"/>
    <mergeCell ref="A19:B19"/>
    <mergeCell ref="A8:B8"/>
    <mergeCell ref="A9:B9"/>
    <mergeCell ref="A10:B10"/>
    <mergeCell ref="A11:A12"/>
    <mergeCell ref="A13:B13"/>
    <mergeCell ref="A14:A17"/>
    <mergeCell ref="B14:B15"/>
    <mergeCell ref="A7:B7"/>
    <mergeCell ref="A2:B2"/>
    <mergeCell ref="A3:B3"/>
    <mergeCell ref="A4:B4"/>
    <mergeCell ref="A5:B5"/>
    <mergeCell ref="A6:B6"/>
  </mergeCells>
  <phoneticPr fontId="2"/>
  <pageMargins left="0.9895833333333333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11" sqref="C11"/>
    </sheetView>
  </sheetViews>
  <sheetFormatPr defaultRowHeight="18.75" x14ac:dyDescent="0.4"/>
  <cols>
    <col min="1" max="1" width="9" style="3"/>
    <col min="2" max="2" width="20.625" style="3" customWidth="1"/>
    <col min="3" max="3" width="46.75" style="2" customWidth="1"/>
    <col min="4" max="4" width="71.25" customWidth="1"/>
  </cols>
  <sheetData>
    <row r="1" spans="1:4" s="6" customFormat="1" ht="19.5" thickBot="1" x14ac:dyDescent="0.45">
      <c r="A1" s="4" t="s">
        <v>44</v>
      </c>
      <c r="B1" s="5" t="s">
        <v>64</v>
      </c>
      <c r="C1" s="12" t="str">
        <f>VLOOKUP(D1,入力シート!$A$5:$J$21,3)&amp;""</f>
        <v/>
      </c>
      <c r="D1" s="8">
        <v>4</v>
      </c>
    </row>
    <row r="2" spans="1:4" x14ac:dyDescent="0.4">
      <c r="A2" s="34" t="s">
        <v>45</v>
      </c>
      <c r="B2" s="34"/>
      <c r="C2" s="9" t="str">
        <f>入力シート!B1&amp;""</f>
        <v/>
      </c>
    </row>
    <row r="3" spans="1:4" x14ac:dyDescent="0.4">
      <c r="A3" s="34" t="s">
        <v>46</v>
      </c>
      <c r="B3" s="34"/>
      <c r="C3" s="9" t="str">
        <f>VLOOKUP(D1,入力シート!$A$3:$J$19,2)&amp;""</f>
        <v/>
      </c>
    </row>
    <row r="4" spans="1:4" x14ac:dyDescent="0.4">
      <c r="A4" s="33" t="s">
        <v>47</v>
      </c>
      <c r="B4" s="33"/>
      <c r="C4" s="9" t="str">
        <f>VLOOKUP(D1,入力シート!$A$3:$J$19,4)&amp;""</f>
        <v/>
      </c>
    </row>
    <row r="5" spans="1:4" x14ac:dyDescent="0.4">
      <c r="A5" s="33" t="s">
        <v>48</v>
      </c>
      <c r="B5" s="33"/>
      <c r="C5" s="9" t="str">
        <f>VLOOKUP(D1,入力シート!$A$3:$T$19,5)&amp;""</f>
        <v/>
      </c>
    </row>
    <row r="6" spans="1:4" x14ac:dyDescent="0.4">
      <c r="A6" s="34" t="s">
        <v>49</v>
      </c>
      <c r="B6" s="34"/>
      <c r="C6" s="9" t="str">
        <f>VLOOKUP(D1,入力シート!$A$3:$T$19,6)&amp;""</f>
        <v/>
      </c>
    </row>
    <row r="7" spans="1:4" x14ac:dyDescent="0.4">
      <c r="A7" s="34" t="s">
        <v>50</v>
      </c>
      <c r="B7" s="34"/>
      <c r="C7" s="9" t="str">
        <f>VLOOKUP(D1,入力シート!$A$3:$T$19,7)&amp;""</f>
        <v/>
      </c>
    </row>
    <row r="8" spans="1:4" x14ac:dyDescent="0.4">
      <c r="A8" s="34" t="s">
        <v>51</v>
      </c>
      <c r="B8" s="34"/>
      <c r="C8" s="16" t="str">
        <f>VLOOKUP(D1,入力シート!$A$3:$T$19,8)&amp;""</f>
        <v/>
      </c>
    </row>
    <row r="9" spans="1:4" x14ac:dyDescent="0.4">
      <c r="A9" s="33" t="s">
        <v>52</v>
      </c>
      <c r="B9" s="33"/>
      <c r="C9" s="9" t="str">
        <f>VLOOKUP(D1,入力シート!$A$3:$T$19,9)&amp;""</f>
        <v/>
      </c>
      <c r="D9" s="14"/>
    </row>
    <row r="10" spans="1:4" x14ac:dyDescent="0.4">
      <c r="A10" s="33" t="s">
        <v>53</v>
      </c>
      <c r="B10" s="33"/>
      <c r="C10" s="9" t="str">
        <f>VLOOKUP(D1,入力シート!$A$3:$T$19,10)&amp;""</f>
        <v/>
      </c>
    </row>
    <row r="11" spans="1:4" x14ac:dyDescent="0.4">
      <c r="A11" s="33" t="s">
        <v>63</v>
      </c>
      <c r="B11" s="17" t="s">
        <v>54</v>
      </c>
      <c r="C11" s="9" t="str">
        <f>VLOOKUP(D1,入力シート!$A$3:$T$19,11)&amp;""</f>
        <v/>
      </c>
    </row>
    <row r="12" spans="1:4" x14ac:dyDescent="0.4">
      <c r="A12" s="33"/>
      <c r="B12" s="17" t="s">
        <v>55</v>
      </c>
      <c r="C12" s="9" t="str">
        <f>VLOOKUP(D1,入力シート!$A$3:$T$19,12)&amp;""</f>
        <v/>
      </c>
    </row>
    <row r="13" spans="1:4" x14ac:dyDescent="0.4">
      <c r="A13" s="34" t="s">
        <v>56</v>
      </c>
      <c r="B13" s="34"/>
      <c r="C13" s="9" t="str">
        <f>VLOOKUP(D1,入力シート!$A$1:$T$19,13)&amp;""</f>
        <v/>
      </c>
    </row>
    <row r="14" spans="1:4" x14ac:dyDescent="0.4">
      <c r="A14" s="33" t="s">
        <v>57</v>
      </c>
      <c r="B14" s="35" t="s">
        <v>58</v>
      </c>
      <c r="C14" s="9" t="str">
        <f>VLOOKUP(D1,入力シート!$A$1:$T$19,14)&amp;""</f>
        <v/>
      </c>
    </row>
    <row r="15" spans="1:4" x14ac:dyDescent="0.4">
      <c r="A15" s="33"/>
      <c r="B15" s="36"/>
      <c r="C15" s="9" t="str">
        <f>VLOOKUP(D1,入力シート!$A$1:$T$19,15)&amp;""</f>
        <v/>
      </c>
    </row>
    <row r="16" spans="1:4" ht="37.5" x14ac:dyDescent="0.4">
      <c r="A16" s="33"/>
      <c r="B16" s="17" t="s">
        <v>59</v>
      </c>
      <c r="C16" s="9" t="str">
        <f>VLOOKUP(D1,入力シート!$A$1:$T$19,16)&amp;""</f>
        <v/>
      </c>
    </row>
    <row r="17" spans="1:3" x14ac:dyDescent="0.4">
      <c r="A17" s="33"/>
      <c r="B17" s="17" t="s">
        <v>60</v>
      </c>
      <c r="C17" s="9" t="str">
        <f>VLOOKUP(D1,入力シート!$A$1:$T$19,17)&amp;""</f>
        <v/>
      </c>
    </row>
    <row r="18" spans="1:3" x14ac:dyDescent="0.4">
      <c r="A18" s="34" t="s">
        <v>61</v>
      </c>
      <c r="B18" s="34"/>
      <c r="C18" s="9" t="str">
        <f>VLOOKUP(D1,入力シート!$A$1:$T$19,18)&amp;""</f>
        <v/>
      </c>
    </row>
    <row r="19" spans="1:3" x14ac:dyDescent="0.4">
      <c r="A19" s="34" t="s">
        <v>62</v>
      </c>
      <c r="B19" s="34"/>
      <c r="C19" s="9" t="str">
        <f>VLOOKUP(D1,入力シート!$A$1:$T$19,19)&amp;""</f>
        <v/>
      </c>
    </row>
  </sheetData>
  <mergeCells count="15">
    <mergeCell ref="A18:B18"/>
    <mergeCell ref="A19:B19"/>
    <mergeCell ref="A8:B8"/>
    <mergeCell ref="A9:B9"/>
    <mergeCell ref="A10:B10"/>
    <mergeCell ref="A11:A12"/>
    <mergeCell ref="A13:B13"/>
    <mergeCell ref="A14:A17"/>
    <mergeCell ref="B14:B15"/>
    <mergeCell ref="A7:B7"/>
    <mergeCell ref="A2:B2"/>
    <mergeCell ref="A3:B3"/>
    <mergeCell ref="A4:B4"/>
    <mergeCell ref="A5:B5"/>
    <mergeCell ref="A6:B6"/>
  </mergeCells>
  <phoneticPr fontId="2"/>
  <pageMargins left="0.9895833333333333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2" sqref="C2"/>
    </sheetView>
  </sheetViews>
  <sheetFormatPr defaultRowHeight="18.75" x14ac:dyDescent="0.4"/>
  <cols>
    <col min="1" max="1" width="9" style="3"/>
    <col min="2" max="2" width="20.625" style="3" customWidth="1"/>
    <col min="3" max="3" width="46.75" style="2" customWidth="1"/>
    <col min="4" max="4" width="71.25" customWidth="1"/>
  </cols>
  <sheetData>
    <row r="1" spans="1:4" s="6" customFormat="1" ht="24" customHeight="1" thickBot="1" x14ac:dyDescent="0.45">
      <c r="A1" s="4" t="s">
        <v>44</v>
      </c>
      <c r="B1" s="5" t="s">
        <v>64</v>
      </c>
      <c r="C1" s="12" t="str">
        <f>VLOOKUP(D1,入力シート!$A$5:$J$21,3)&amp;""</f>
        <v/>
      </c>
      <c r="D1" s="8">
        <v>5</v>
      </c>
    </row>
    <row r="2" spans="1:4" x14ac:dyDescent="0.4">
      <c r="A2" s="34" t="s">
        <v>45</v>
      </c>
      <c r="B2" s="34"/>
      <c r="C2" s="9" t="str">
        <f>入力シート!B1&amp;""</f>
        <v/>
      </c>
    </row>
    <row r="3" spans="1:4" x14ac:dyDescent="0.4">
      <c r="A3" s="34" t="s">
        <v>46</v>
      </c>
      <c r="B3" s="34"/>
      <c r="C3" s="9" t="str">
        <f>VLOOKUP(D1,入力シート!$A$3:$J$19,2)&amp;""</f>
        <v/>
      </c>
    </row>
    <row r="4" spans="1:4" x14ac:dyDescent="0.4">
      <c r="A4" s="33" t="s">
        <v>47</v>
      </c>
      <c r="B4" s="33"/>
      <c r="C4" s="9" t="str">
        <f>VLOOKUP(D1,入力シート!$A$3:$J$19,4)&amp;""</f>
        <v/>
      </c>
    </row>
    <row r="5" spans="1:4" x14ac:dyDescent="0.4">
      <c r="A5" s="33" t="s">
        <v>48</v>
      </c>
      <c r="B5" s="33"/>
      <c r="C5" s="9" t="str">
        <f>VLOOKUP(D1,入力シート!$A$3:$T$19,5)&amp;""</f>
        <v/>
      </c>
    </row>
    <row r="6" spans="1:4" x14ac:dyDescent="0.4">
      <c r="A6" s="34" t="s">
        <v>49</v>
      </c>
      <c r="B6" s="34"/>
      <c r="C6" s="9" t="str">
        <f>VLOOKUP(D1,入力シート!$A$3:$T$19,6)&amp;""</f>
        <v/>
      </c>
    </row>
    <row r="7" spans="1:4" x14ac:dyDescent="0.4">
      <c r="A7" s="34" t="s">
        <v>50</v>
      </c>
      <c r="B7" s="34"/>
      <c r="C7" s="9" t="str">
        <f>VLOOKUP(D1,入力シート!$A$3:$T$19,7)&amp;""</f>
        <v/>
      </c>
    </row>
    <row r="8" spans="1:4" x14ac:dyDescent="0.4">
      <c r="A8" s="34" t="s">
        <v>51</v>
      </c>
      <c r="B8" s="34"/>
      <c r="C8" s="16" t="str">
        <f>VLOOKUP(D1,入力シート!$A$3:$T$19,8)&amp;""</f>
        <v/>
      </c>
      <c r="D8" s="14"/>
    </row>
    <row r="9" spans="1:4" x14ac:dyDescent="0.4">
      <c r="A9" s="33" t="s">
        <v>52</v>
      </c>
      <c r="B9" s="33"/>
      <c r="C9" s="9" t="str">
        <f>VLOOKUP(D1,入力シート!$A$3:$T$19,9)&amp;""</f>
        <v/>
      </c>
    </row>
    <row r="10" spans="1:4" x14ac:dyDescent="0.4">
      <c r="A10" s="33" t="s">
        <v>53</v>
      </c>
      <c r="B10" s="33"/>
      <c r="C10" s="9" t="str">
        <f>VLOOKUP(D1,入力シート!$A$3:$T$19,10)&amp;""</f>
        <v/>
      </c>
    </row>
    <row r="11" spans="1:4" x14ac:dyDescent="0.4">
      <c r="A11" s="33" t="s">
        <v>63</v>
      </c>
      <c r="B11" s="17" t="s">
        <v>54</v>
      </c>
      <c r="C11" s="9" t="str">
        <f>VLOOKUP(D1,入力シート!$A$3:$T$19,11)&amp;""</f>
        <v/>
      </c>
    </row>
    <row r="12" spans="1:4" x14ac:dyDescent="0.4">
      <c r="A12" s="33"/>
      <c r="B12" s="17" t="s">
        <v>55</v>
      </c>
      <c r="C12" s="9" t="str">
        <f>VLOOKUP(D1,入力シート!$A$3:$T$19,12)&amp;""</f>
        <v/>
      </c>
    </row>
    <row r="13" spans="1:4" x14ac:dyDescent="0.4">
      <c r="A13" s="34" t="s">
        <v>56</v>
      </c>
      <c r="B13" s="34"/>
      <c r="C13" s="9" t="str">
        <f>VLOOKUP(D1,入力シート!$A$1:$T$19,13)&amp;""</f>
        <v/>
      </c>
      <c r="D13" s="14"/>
    </row>
    <row r="14" spans="1:4" x14ac:dyDescent="0.4">
      <c r="A14" s="33" t="s">
        <v>57</v>
      </c>
      <c r="B14" s="35" t="s">
        <v>58</v>
      </c>
      <c r="C14" s="9" t="str">
        <f>VLOOKUP(D1,入力シート!$A$1:$T$19,14)&amp;""</f>
        <v/>
      </c>
      <c r="D14" s="14"/>
    </row>
    <row r="15" spans="1:4" x14ac:dyDescent="0.4">
      <c r="A15" s="33"/>
      <c r="B15" s="36"/>
      <c r="C15" s="9" t="str">
        <f>VLOOKUP(D1,入力シート!$A$1:$T$19,15)&amp;""</f>
        <v/>
      </c>
      <c r="D15" s="14"/>
    </row>
    <row r="16" spans="1:4" ht="37.5" x14ac:dyDescent="0.4">
      <c r="A16" s="33"/>
      <c r="B16" s="17" t="s">
        <v>59</v>
      </c>
      <c r="C16" s="9" t="str">
        <f>VLOOKUP(D1,入力シート!$A$1:$T$19,16)&amp;""</f>
        <v/>
      </c>
      <c r="D16" s="14"/>
    </row>
    <row r="17" spans="1:4" x14ac:dyDescent="0.4">
      <c r="A17" s="33"/>
      <c r="B17" s="17" t="s">
        <v>60</v>
      </c>
      <c r="C17" s="9" t="str">
        <f>VLOOKUP(D1,入力シート!$A$1:$T$19,17)&amp;""</f>
        <v/>
      </c>
      <c r="D17" s="14"/>
    </row>
    <row r="18" spans="1:4" x14ac:dyDescent="0.4">
      <c r="A18" s="34" t="s">
        <v>61</v>
      </c>
      <c r="B18" s="34"/>
      <c r="C18" s="9" t="str">
        <f>VLOOKUP(D1,入力シート!$A$1:$T$19,18)&amp;""</f>
        <v/>
      </c>
      <c r="D18" s="14"/>
    </row>
    <row r="19" spans="1:4" x14ac:dyDescent="0.4">
      <c r="A19" s="34" t="s">
        <v>62</v>
      </c>
      <c r="B19" s="34"/>
      <c r="C19" s="9" t="str">
        <f>VLOOKUP(D1,入力シート!$A$1:$T$19,19)&amp;""</f>
        <v/>
      </c>
    </row>
  </sheetData>
  <mergeCells count="15">
    <mergeCell ref="A18:B18"/>
    <mergeCell ref="A19:B19"/>
    <mergeCell ref="A8:B8"/>
    <mergeCell ref="A9:B9"/>
    <mergeCell ref="A10:B10"/>
    <mergeCell ref="A11:A12"/>
    <mergeCell ref="A13:B13"/>
    <mergeCell ref="A14:A17"/>
    <mergeCell ref="B14:B15"/>
    <mergeCell ref="A7:B7"/>
    <mergeCell ref="A2:B2"/>
    <mergeCell ref="A3:B3"/>
    <mergeCell ref="A4:B4"/>
    <mergeCell ref="A5:B5"/>
    <mergeCell ref="A6:B6"/>
  </mergeCells>
  <phoneticPr fontId="2"/>
  <pageMargins left="0.9895833333333333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2" sqref="C2"/>
    </sheetView>
  </sheetViews>
  <sheetFormatPr defaultRowHeight="18.75" x14ac:dyDescent="0.4"/>
  <cols>
    <col min="1" max="1" width="9" style="3"/>
    <col min="2" max="2" width="20.625" style="3" customWidth="1"/>
    <col min="3" max="3" width="46.75" style="2" customWidth="1"/>
    <col min="4" max="4" width="70.75" customWidth="1"/>
  </cols>
  <sheetData>
    <row r="1" spans="1:4" s="6" customFormat="1" ht="24" customHeight="1" thickBot="1" x14ac:dyDescent="0.45">
      <c r="A1" s="4" t="s">
        <v>44</v>
      </c>
      <c r="B1" s="5" t="s">
        <v>64</v>
      </c>
      <c r="C1" s="12" t="str">
        <f>VLOOKUP(D1,入力シート!$A$5:$J$21,3)&amp;""</f>
        <v/>
      </c>
      <c r="D1" s="8">
        <v>6</v>
      </c>
    </row>
    <row r="2" spans="1:4" x14ac:dyDescent="0.4">
      <c r="A2" s="34" t="s">
        <v>45</v>
      </c>
      <c r="B2" s="34"/>
      <c r="C2" s="9" t="str">
        <f>入力シート!B1&amp;""</f>
        <v/>
      </c>
    </row>
    <row r="3" spans="1:4" x14ac:dyDescent="0.4">
      <c r="A3" s="34" t="s">
        <v>46</v>
      </c>
      <c r="B3" s="34"/>
      <c r="C3" s="9" t="str">
        <f>VLOOKUP(D1,入力シート!$A$3:$J$19,2)&amp;""</f>
        <v/>
      </c>
    </row>
    <row r="4" spans="1:4" x14ac:dyDescent="0.4">
      <c r="A4" s="33" t="s">
        <v>47</v>
      </c>
      <c r="B4" s="33"/>
      <c r="C4" s="9" t="str">
        <f>VLOOKUP(D1,入力シート!$A$3:$J$19,4)&amp;""</f>
        <v/>
      </c>
    </row>
    <row r="5" spans="1:4" x14ac:dyDescent="0.4">
      <c r="A5" s="33" t="s">
        <v>48</v>
      </c>
      <c r="B5" s="33"/>
      <c r="C5" s="9" t="str">
        <f>VLOOKUP(D1,入力シート!$A$3:$T$19,5)&amp;""</f>
        <v/>
      </c>
    </row>
    <row r="6" spans="1:4" x14ac:dyDescent="0.4">
      <c r="A6" s="34" t="s">
        <v>49</v>
      </c>
      <c r="B6" s="34"/>
      <c r="C6" s="9" t="str">
        <f>VLOOKUP(D1,入力シート!$A$3:$T$19,6)&amp;""</f>
        <v/>
      </c>
    </row>
    <row r="7" spans="1:4" x14ac:dyDescent="0.4">
      <c r="A7" s="34" t="s">
        <v>50</v>
      </c>
      <c r="B7" s="34"/>
      <c r="C7" s="9" t="str">
        <f>VLOOKUP(D1,入力シート!$A$3:$T$19,7)&amp;""</f>
        <v/>
      </c>
    </row>
    <row r="8" spans="1:4" x14ac:dyDescent="0.4">
      <c r="A8" s="34" t="s">
        <v>51</v>
      </c>
      <c r="B8" s="34"/>
      <c r="C8" s="16" t="str">
        <f>VLOOKUP(D1,入力シート!$A$3:$T$19,8)&amp;""</f>
        <v/>
      </c>
    </row>
    <row r="9" spans="1:4" x14ac:dyDescent="0.4">
      <c r="A9" s="33" t="s">
        <v>52</v>
      </c>
      <c r="B9" s="33"/>
      <c r="C9" s="9" t="str">
        <f>VLOOKUP(D1,入力シート!$A$3:$T$19,9)&amp;""</f>
        <v/>
      </c>
    </row>
    <row r="10" spans="1:4" x14ac:dyDescent="0.4">
      <c r="A10" s="33" t="s">
        <v>53</v>
      </c>
      <c r="B10" s="33"/>
      <c r="C10" s="9" t="str">
        <f>VLOOKUP(D1,入力シート!$A$3:$T$19,10)&amp;""</f>
        <v/>
      </c>
    </row>
    <row r="11" spans="1:4" x14ac:dyDescent="0.4">
      <c r="A11" s="33" t="s">
        <v>63</v>
      </c>
      <c r="B11" s="17" t="s">
        <v>54</v>
      </c>
      <c r="C11" s="9" t="str">
        <f>VLOOKUP(D1,入力シート!$A$3:$T$19,11)&amp;""</f>
        <v/>
      </c>
    </row>
    <row r="12" spans="1:4" x14ac:dyDescent="0.4">
      <c r="A12" s="33"/>
      <c r="B12" s="17" t="s">
        <v>55</v>
      </c>
      <c r="C12" s="9" t="str">
        <f>VLOOKUP(D1,入力シート!$A$3:$T$19,12)&amp;""</f>
        <v/>
      </c>
    </row>
    <row r="13" spans="1:4" x14ac:dyDescent="0.4">
      <c r="A13" s="34" t="s">
        <v>56</v>
      </c>
      <c r="B13" s="34"/>
      <c r="C13" s="9" t="str">
        <f>VLOOKUP(D1,入力シート!$A$1:$T$19,13)&amp;""</f>
        <v/>
      </c>
      <c r="D13" s="14"/>
    </row>
    <row r="14" spans="1:4" x14ac:dyDescent="0.4">
      <c r="A14" s="33" t="s">
        <v>57</v>
      </c>
      <c r="B14" s="35" t="s">
        <v>58</v>
      </c>
      <c r="C14" s="9" t="str">
        <f>VLOOKUP(D1,入力シート!$A$1:$T$19,14)&amp;""</f>
        <v/>
      </c>
      <c r="D14" s="14"/>
    </row>
    <row r="15" spans="1:4" x14ac:dyDescent="0.4">
      <c r="A15" s="33"/>
      <c r="B15" s="36"/>
      <c r="C15" s="9" t="str">
        <f>VLOOKUP(D1,入力シート!$A$1:$T$19,15)&amp;""</f>
        <v/>
      </c>
    </row>
    <row r="16" spans="1:4" ht="37.5" x14ac:dyDescent="0.4">
      <c r="A16" s="33"/>
      <c r="B16" s="17" t="s">
        <v>59</v>
      </c>
      <c r="C16" s="9" t="str">
        <f>VLOOKUP(D1,入力シート!$A$1:$T$19,16)&amp;""</f>
        <v/>
      </c>
    </row>
    <row r="17" spans="1:4" x14ac:dyDescent="0.4">
      <c r="A17" s="33"/>
      <c r="B17" s="17" t="s">
        <v>60</v>
      </c>
      <c r="C17" s="9" t="str">
        <f>VLOOKUP(D1,入力シート!$A$1:$T$19,17)&amp;""</f>
        <v/>
      </c>
    </row>
    <row r="18" spans="1:4" x14ac:dyDescent="0.4">
      <c r="A18" s="34" t="s">
        <v>61</v>
      </c>
      <c r="B18" s="34"/>
      <c r="C18" s="9" t="str">
        <f>VLOOKUP(D1,入力シート!$A$1:$T$19,18)&amp;""</f>
        <v/>
      </c>
      <c r="D18" s="14"/>
    </row>
    <row r="19" spans="1:4" x14ac:dyDescent="0.4">
      <c r="A19" s="34" t="s">
        <v>62</v>
      </c>
      <c r="B19" s="34"/>
      <c r="C19" s="9" t="str">
        <f>VLOOKUP(D1,入力シート!$A$1:$T$19,19)&amp;""</f>
        <v/>
      </c>
    </row>
  </sheetData>
  <mergeCells count="15">
    <mergeCell ref="A18:B18"/>
    <mergeCell ref="A19:B19"/>
    <mergeCell ref="A8:B8"/>
    <mergeCell ref="A9:B9"/>
    <mergeCell ref="A10:B10"/>
    <mergeCell ref="A11:A12"/>
    <mergeCell ref="A13:B13"/>
    <mergeCell ref="A14:A17"/>
    <mergeCell ref="B14:B15"/>
    <mergeCell ref="A7:B7"/>
    <mergeCell ref="A2:B2"/>
    <mergeCell ref="A3:B3"/>
    <mergeCell ref="A4:B4"/>
    <mergeCell ref="A5:B5"/>
    <mergeCell ref="A6:B6"/>
  </mergeCells>
  <phoneticPr fontId="2"/>
  <pageMargins left="0.9895833333333333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00" workbookViewId="0">
      <selection activeCell="C2" sqref="C2"/>
    </sheetView>
  </sheetViews>
  <sheetFormatPr defaultRowHeight="18.75" x14ac:dyDescent="0.4"/>
  <cols>
    <col min="1" max="1" width="9" style="3"/>
    <col min="2" max="2" width="20.625" style="3" customWidth="1"/>
    <col min="3" max="3" width="46.75" style="2" customWidth="1"/>
    <col min="4" max="4" width="75" style="2" customWidth="1"/>
  </cols>
  <sheetData>
    <row r="1" spans="1:4" s="6" customFormat="1" ht="24" customHeight="1" thickBot="1" x14ac:dyDescent="0.45">
      <c r="A1" s="4" t="s">
        <v>44</v>
      </c>
      <c r="B1" s="5" t="s">
        <v>64</v>
      </c>
      <c r="C1" s="12" t="str">
        <f>VLOOKUP(D1,入力シート!$A$5:$J$21,3)&amp;""</f>
        <v/>
      </c>
      <c r="D1" s="19">
        <v>7</v>
      </c>
    </row>
    <row r="2" spans="1:4" x14ac:dyDescent="0.4">
      <c r="A2" s="34" t="s">
        <v>45</v>
      </c>
      <c r="B2" s="34"/>
      <c r="C2" s="9" t="str">
        <f>入力シート!B1&amp;""</f>
        <v/>
      </c>
    </row>
    <row r="3" spans="1:4" x14ac:dyDescent="0.4">
      <c r="A3" s="34" t="s">
        <v>46</v>
      </c>
      <c r="B3" s="34"/>
      <c r="C3" s="9" t="str">
        <f>VLOOKUP(D1,入力シート!$A$3:$J$19,2)&amp;""</f>
        <v/>
      </c>
    </row>
    <row r="4" spans="1:4" ht="300" customHeight="1" x14ac:dyDescent="0.4">
      <c r="A4" s="33" t="s">
        <v>47</v>
      </c>
      <c r="B4" s="33"/>
      <c r="C4" s="9" t="str">
        <f>VLOOKUP(D1,入力シート!$A$3:$J$19,4)&amp;""</f>
        <v/>
      </c>
      <c r="D4" s="14"/>
    </row>
    <row r="5" spans="1:4" x14ac:dyDescent="0.4">
      <c r="A5" s="33" t="s">
        <v>48</v>
      </c>
      <c r="B5" s="33"/>
      <c r="C5" s="9" t="str">
        <f>VLOOKUP(D1,入力シート!$A$3:$T$19,5)&amp;""</f>
        <v/>
      </c>
    </row>
    <row r="6" spans="1:4" x14ac:dyDescent="0.4">
      <c r="A6" s="34" t="s">
        <v>49</v>
      </c>
      <c r="B6" s="34"/>
      <c r="C6" s="9" t="str">
        <f>VLOOKUP(D1,入力シート!$A$3:$T$19,6)&amp;""</f>
        <v/>
      </c>
      <c r="D6" s="14"/>
    </row>
    <row r="7" spans="1:4" x14ac:dyDescent="0.4">
      <c r="A7" s="34" t="s">
        <v>50</v>
      </c>
      <c r="B7" s="34"/>
      <c r="C7" s="9" t="str">
        <f>VLOOKUP(D1,入力シート!$A$3:$T$19,7)&amp;""</f>
        <v/>
      </c>
      <c r="D7" s="14"/>
    </row>
    <row r="8" spans="1:4" x14ac:dyDescent="0.4">
      <c r="A8" s="34" t="s">
        <v>51</v>
      </c>
      <c r="B8" s="34"/>
      <c r="C8" s="16" t="str">
        <f>VLOOKUP(D1,入力シート!$A$3:$T$19,8)&amp;""</f>
        <v/>
      </c>
      <c r="D8" s="14"/>
    </row>
    <row r="9" spans="1:4" x14ac:dyDescent="0.4">
      <c r="A9" s="33" t="s">
        <v>52</v>
      </c>
      <c r="B9" s="33"/>
      <c r="C9" s="9" t="str">
        <f>VLOOKUP(D1,入力シート!$A$3:$T$19,9)&amp;""</f>
        <v/>
      </c>
      <c r="D9" s="14"/>
    </row>
    <row r="10" spans="1:4" x14ac:dyDescent="0.4">
      <c r="A10" s="33" t="s">
        <v>53</v>
      </c>
      <c r="B10" s="33"/>
      <c r="C10" s="9" t="str">
        <f>VLOOKUP(D1,入力シート!$A$3:$T$19,10)&amp;""</f>
        <v/>
      </c>
      <c r="D10" s="14"/>
    </row>
    <row r="11" spans="1:4" x14ac:dyDescent="0.4">
      <c r="A11" s="33" t="s">
        <v>63</v>
      </c>
      <c r="B11" s="17" t="s">
        <v>54</v>
      </c>
      <c r="C11" s="9" t="str">
        <f>VLOOKUP(D1,入力シート!$A$3:$T$19,11)&amp;""</f>
        <v/>
      </c>
    </row>
    <row r="12" spans="1:4" x14ac:dyDescent="0.4">
      <c r="A12" s="33"/>
      <c r="B12" s="17" t="s">
        <v>55</v>
      </c>
      <c r="C12" s="9" t="str">
        <f>VLOOKUP(D1,入力シート!$A$3:$T$19,12)&amp;""</f>
        <v/>
      </c>
    </row>
    <row r="13" spans="1:4" x14ac:dyDescent="0.4">
      <c r="A13" s="34" t="s">
        <v>56</v>
      </c>
      <c r="B13" s="34"/>
      <c r="C13" s="9" t="str">
        <f>VLOOKUP(D1,入力シート!$A$1:$T$19,13)&amp;""</f>
        <v/>
      </c>
      <c r="D13" s="14"/>
    </row>
    <row r="14" spans="1:4" x14ac:dyDescent="0.4">
      <c r="A14" s="33" t="s">
        <v>57</v>
      </c>
      <c r="B14" s="35" t="s">
        <v>58</v>
      </c>
      <c r="C14" s="9" t="str">
        <f>VLOOKUP(D1,入力シート!$A$1:$T$19,14)&amp;""</f>
        <v/>
      </c>
      <c r="D14" s="14"/>
    </row>
    <row r="15" spans="1:4" x14ac:dyDescent="0.4">
      <c r="A15" s="33"/>
      <c r="B15" s="36"/>
      <c r="C15" s="9" t="str">
        <f>VLOOKUP(D1,入力シート!$A$1:$T$19,15)&amp;""</f>
        <v/>
      </c>
    </row>
    <row r="16" spans="1:4" ht="37.5" x14ac:dyDescent="0.4">
      <c r="A16" s="33"/>
      <c r="B16" s="17" t="s">
        <v>59</v>
      </c>
      <c r="C16" s="9" t="str">
        <f>VLOOKUP(D1,入力シート!$A$1:$T$19,16)&amp;""</f>
        <v/>
      </c>
      <c r="D16" s="14"/>
    </row>
    <row r="17" spans="1:4" x14ac:dyDescent="0.4">
      <c r="A17" s="33"/>
      <c r="B17" s="17" t="s">
        <v>60</v>
      </c>
      <c r="C17" s="9" t="str">
        <f>VLOOKUP(D1,入力シート!$A$1:$T$19,17)&amp;""</f>
        <v/>
      </c>
    </row>
    <row r="18" spans="1:4" x14ac:dyDescent="0.4">
      <c r="A18" s="34" t="s">
        <v>61</v>
      </c>
      <c r="B18" s="34"/>
      <c r="C18" s="9" t="str">
        <f>VLOOKUP(D1,入力シート!$A$1:$T$19,18)&amp;""</f>
        <v/>
      </c>
      <c r="D18" s="14"/>
    </row>
    <row r="19" spans="1:4" x14ac:dyDescent="0.4">
      <c r="A19" s="34" t="s">
        <v>62</v>
      </c>
      <c r="B19" s="34"/>
      <c r="C19" s="9" t="str">
        <f>VLOOKUP(D1,入力シート!$A$1:$T$19,19)&amp;""</f>
        <v/>
      </c>
    </row>
  </sheetData>
  <mergeCells count="15">
    <mergeCell ref="A18:B18"/>
    <mergeCell ref="A19:B19"/>
    <mergeCell ref="A8:B8"/>
    <mergeCell ref="A9:B9"/>
    <mergeCell ref="A10:B10"/>
    <mergeCell ref="A11:A12"/>
    <mergeCell ref="A13:B13"/>
    <mergeCell ref="A14:A17"/>
    <mergeCell ref="B14:B15"/>
    <mergeCell ref="A7:B7"/>
    <mergeCell ref="A2:B2"/>
    <mergeCell ref="A3:B3"/>
    <mergeCell ref="A4:B4"/>
    <mergeCell ref="A5:B5"/>
    <mergeCell ref="A6:B6"/>
  </mergeCells>
  <phoneticPr fontId="2"/>
  <pageMargins left="0.9895833333333333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注意事項</vt:lpstr>
      <vt:lpstr>入力シート</vt:lpstr>
      <vt:lpstr>1</vt:lpstr>
      <vt:lpstr>2</vt:lpstr>
      <vt:lpstr>3</vt:lpstr>
      <vt:lpstr>4</vt:lpstr>
      <vt:lpstr>5</vt:lpstr>
      <vt:lpstr>6</vt:lpstr>
      <vt:lpstr>7</vt:lpstr>
      <vt:lpstr>8</vt:lpstr>
      <vt:lpstr>9</vt:lpstr>
      <vt:lpstr>10</vt:lpstr>
      <vt:lpstr>リスト</vt:lpstr>
      <vt:lpstr>'1'!Print_Area</vt:lpstr>
      <vt:lpstr>'10'!Print_Area</vt:lpstr>
      <vt:lpstr>'2'!Print_Area</vt:lpstr>
      <vt:lpstr>'3'!Print_Area</vt:lpstr>
      <vt:lpstr>'4'!Print_Area</vt:lpstr>
      <vt:lpstr>'5'!Print_Area</vt:lpstr>
      <vt:lpstr>'6'!Print_Area</vt:lpstr>
      <vt:lpstr>'7'!Print_Area</vt:lpstr>
      <vt:lpstr>'8'!Print_Area</vt:lpstr>
      <vt:lpstr>'9'!Print_Area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soumuk-kyouryoku</dc:creator>
  <cp:lastModifiedBy>dm</cp:lastModifiedBy>
  <cp:lastPrinted>2021-11-17T23:54:59Z</cp:lastPrinted>
  <dcterms:created xsi:type="dcterms:W3CDTF">2021-06-11T09:57:00Z</dcterms:created>
  <dcterms:modified xsi:type="dcterms:W3CDTF">2022-07-29T02:41:47Z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