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kenjoho1\Documents\桑野\ふるさと納税\★返礼品\★募集要項\"/>
    </mc:Choice>
  </mc:AlternateContent>
  <bookViews>
    <workbookView xWindow="0" yWindow="0" windowWidth="19770" windowHeight="6780" activeTab="1"/>
  </bookViews>
  <sheets>
    <sheet name="注意事項" sheetId="13" r:id="rId1"/>
    <sheet name="入力シート" sheetId="1" r:id="rId2"/>
    <sheet name="1" sheetId="3" r:id="rId3"/>
    <sheet name="2" sheetId="4" r:id="rId4"/>
    <sheet name="3" sheetId="5" r:id="rId5"/>
    <sheet name="4" sheetId="6" r:id="rId6"/>
    <sheet name="5" sheetId="7" r:id="rId7"/>
    <sheet name="6" sheetId="9" r:id="rId8"/>
    <sheet name="7" sheetId="8" r:id="rId9"/>
    <sheet name="8" sheetId="10" r:id="rId10"/>
    <sheet name="9" sheetId="11" r:id="rId11"/>
    <sheet name="10" sheetId="12" r:id="rId12"/>
    <sheet name="リスト" sheetId="2" r:id="rId13"/>
  </sheets>
  <definedNames>
    <definedName name="_xlnm.Print_Area" localSheetId="2">'1'!$A$1:$C$19</definedName>
    <definedName name="_xlnm.Print_Area" localSheetId="11">'10'!$A$1:$C$19</definedName>
    <definedName name="_xlnm.Print_Area" localSheetId="3">'2'!$A$1:$C$19</definedName>
    <definedName name="_xlnm.Print_Area" localSheetId="4">'3'!$A$1:$C$19</definedName>
    <definedName name="_xlnm.Print_Area" localSheetId="5">'4'!$A$1:$C$19</definedName>
    <definedName name="_xlnm.Print_Area" localSheetId="6">'5'!$A$1:$C$19</definedName>
    <definedName name="_xlnm.Print_Area" localSheetId="7">'6'!$A$1:$C$19</definedName>
    <definedName name="_xlnm.Print_Area" localSheetId="8">'7'!$A$1:$C$19</definedName>
    <definedName name="_xlnm.Print_Area" localSheetId="9">'8'!$A$1:$C$19</definedName>
    <definedName name="_xlnm.Print_Area" localSheetId="10">'9'!$A$1:$C$19</definedName>
    <definedName name="_xlnm.Print_Area" localSheetId="1">入力シート!$A$1:$R$12</definedName>
  </definedNames>
  <calcPr calcId="162913"/>
</workbook>
</file>

<file path=xl/calcChain.xml><?xml version="1.0" encoding="utf-8"?>
<calcChain xmlns="http://schemas.openxmlformats.org/spreadsheetml/2006/main">
  <c r="C2" i="12" l="1"/>
  <c r="C2" i="11"/>
  <c r="C2" i="10"/>
  <c r="C2" i="8"/>
  <c r="C2" i="9"/>
  <c r="C2" i="7"/>
  <c r="C2" i="6"/>
  <c r="C2" i="5"/>
  <c r="C2" i="4"/>
  <c r="C2" i="3"/>
  <c r="C19" i="12"/>
  <c r="C18" i="12"/>
  <c r="C17" i="12"/>
  <c r="C16" i="12"/>
  <c r="C15" i="12"/>
  <c r="C14" i="12"/>
  <c r="C13" i="12"/>
  <c r="C12" i="12"/>
  <c r="C11" i="12"/>
  <c r="C10" i="12"/>
  <c r="C9" i="12"/>
  <c r="C8" i="12"/>
  <c r="C7" i="12"/>
  <c r="C6" i="12"/>
  <c r="C5" i="12"/>
  <c r="C4" i="12"/>
  <c r="C3" i="12"/>
  <c r="C1" i="12"/>
  <c r="C19" i="11"/>
  <c r="C18" i="11"/>
  <c r="C17" i="11"/>
  <c r="C16" i="11"/>
  <c r="C15" i="11"/>
  <c r="C14" i="11"/>
  <c r="C13" i="11"/>
  <c r="C12" i="11"/>
  <c r="C11" i="11"/>
  <c r="C10" i="11"/>
  <c r="C9" i="11"/>
  <c r="C8" i="11"/>
  <c r="C7" i="11"/>
  <c r="C6" i="11"/>
  <c r="C5" i="11"/>
  <c r="C4" i="11"/>
  <c r="C3" i="11"/>
  <c r="C1" i="11"/>
  <c r="C8" i="3"/>
  <c r="C8" i="10"/>
  <c r="C8" i="8"/>
  <c r="C8" i="9"/>
  <c r="C8" i="7"/>
  <c r="C8" i="6"/>
  <c r="C8" i="5"/>
  <c r="C8" i="4"/>
  <c r="C7" i="3"/>
  <c r="C19" i="10"/>
  <c r="C18" i="10"/>
  <c r="C17" i="10"/>
  <c r="C16" i="10"/>
  <c r="C15" i="10"/>
  <c r="C14" i="10"/>
  <c r="C13" i="10"/>
  <c r="C12" i="10"/>
  <c r="C11" i="10"/>
  <c r="C10" i="10"/>
  <c r="C9" i="10"/>
  <c r="C7" i="10"/>
  <c r="C6" i="10"/>
  <c r="C5" i="10"/>
  <c r="C4" i="10"/>
  <c r="C3" i="10"/>
  <c r="C1" i="10"/>
  <c r="C19" i="9"/>
  <c r="C18" i="9"/>
  <c r="C17" i="9"/>
  <c r="C16" i="9"/>
  <c r="C15" i="9"/>
  <c r="C14" i="9"/>
  <c r="C13" i="9"/>
  <c r="C12" i="9"/>
  <c r="C11" i="9"/>
  <c r="C10" i="9"/>
  <c r="C9" i="9"/>
  <c r="C7" i="9"/>
  <c r="C6" i="9"/>
  <c r="C5" i="9"/>
  <c r="C4" i="9"/>
  <c r="C3" i="9"/>
  <c r="C1" i="9"/>
  <c r="C19" i="8"/>
  <c r="C18" i="8"/>
  <c r="C17" i="8"/>
  <c r="C16" i="8"/>
  <c r="C15" i="8"/>
  <c r="C14" i="8"/>
  <c r="C13" i="8"/>
  <c r="C12" i="8"/>
  <c r="C11" i="8"/>
  <c r="C10" i="8"/>
  <c r="C9" i="8"/>
  <c r="C7" i="8"/>
  <c r="C6" i="8"/>
  <c r="C5" i="8"/>
  <c r="C4" i="8"/>
  <c r="C3" i="8"/>
  <c r="C1" i="8"/>
  <c r="C19" i="7"/>
  <c r="C18" i="7"/>
  <c r="C17" i="7"/>
  <c r="C16" i="7"/>
  <c r="C15" i="7"/>
  <c r="C14" i="7"/>
  <c r="C13" i="7"/>
  <c r="C12" i="7"/>
  <c r="C11" i="7"/>
  <c r="C10" i="7"/>
  <c r="C9" i="7"/>
  <c r="C7" i="7"/>
  <c r="C6" i="7"/>
  <c r="C5" i="7"/>
  <c r="C4" i="7"/>
  <c r="C3" i="7"/>
  <c r="C1" i="7"/>
  <c r="C19" i="6"/>
  <c r="C18" i="6"/>
  <c r="C17" i="6"/>
  <c r="C16" i="6"/>
  <c r="C15" i="6"/>
  <c r="C14" i="6"/>
  <c r="C13" i="6"/>
  <c r="C12" i="6"/>
  <c r="C11" i="6"/>
  <c r="C10" i="6"/>
  <c r="C9" i="6"/>
  <c r="C7" i="6"/>
  <c r="C6" i="6"/>
  <c r="C5" i="6"/>
  <c r="C4" i="6"/>
  <c r="C3" i="6"/>
  <c r="C1" i="6"/>
  <c r="C19" i="5"/>
  <c r="C18" i="5"/>
  <c r="C17" i="5"/>
  <c r="C16" i="5"/>
  <c r="C15" i="5"/>
  <c r="C14" i="5"/>
  <c r="C13" i="5"/>
  <c r="C12" i="5"/>
  <c r="C11" i="5"/>
  <c r="C10" i="5"/>
  <c r="C9" i="5"/>
  <c r="C7" i="5"/>
  <c r="C6" i="5"/>
  <c r="C5" i="5"/>
  <c r="C4" i="5"/>
  <c r="C3" i="5"/>
  <c r="C1" i="5"/>
  <c r="C19" i="4"/>
  <c r="C18" i="4"/>
  <c r="C17" i="4"/>
  <c r="C16" i="4"/>
  <c r="C15" i="4"/>
  <c r="C14" i="4"/>
  <c r="C13" i="4"/>
  <c r="C12" i="4"/>
  <c r="C11" i="4"/>
  <c r="C10" i="4"/>
  <c r="C9" i="4"/>
  <c r="C7" i="4"/>
  <c r="C6" i="4"/>
  <c r="C5" i="4"/>
  <c r="C4" i="4"/>
  <c r="C3" i="4"/>
  <c r="C1" i="4"/>
  <c r="C4" i="3"/>
  <c r="C19" i="3" l="1"/>
  <c r="C3" i="3"/>
  <c r="C18" i="3"/>
  <c r="C17" i="3"/>
  <c r="C16" i="3"/>
  <c r="C15" i="3"/>
  <c r="C14" i="3"/>
  <c r="C13" i="3"/>
  <c r="C12" i="3"/>
  <c r="C10" i="3"/>
  <c r="C5" i="3"/>
  <c r="C6" i="3"/>
  <c r="C9" i="3"/>
  <c r="C11" i="3"/>
  <c r="C1" i="3"/>
</calcChain>
</file>

<file path=xl/sharedStrings.xml><?xml version="1.0" encoding="utf-8"?>
<sst xmlns="http://schemas.openxmlformats.org/spreadsheetml/2006/main" count="308" uniqueCount="102">
  <si>
    <t>商品名</t>
  </si>
  <si>
    <t>分類</t>
  </si>
  <si>
    <t>商品の説明・特徴※800字以内</t>
  </si>
  <si>
    <t>商品の内容（個数や大きさ）</t>
  </si>
  <si>
    <t>商品画像データ名称（別途添付）</t>
  </si>
  <si>
    <t>賞味期限、消費期限、使用期限等</t>
  </si>
  <si>
    <t>商品等の製造・加工場所の所在地</t>
  </si>
  <si>
    <t>原材料※飲食料品は必須</t>
  </si>
  <si>
    <t>食品アレルギー表示※飲食料品は必須</t>
  </si>
  <si>
    <t>商品代・送料</t>
  </si>
  <si>
    <t>発送可能時期等</t>
  </si>
  <si>
    <t>配送</t>
  </si>
  <si>
    <t>地場産品要件</t>
  </si>
  <si>
    <t>商品代（円・税込）</t>
  </si>
  <si>
    <t>送料（円・税込）</t>
  </si>
  <si>
    <t>配送業者</t>
  </si>
  <si>
    <t>「その他」選択時に入力</t>
  </si>
  <si>
    <t>配送サイズ</t>
  </si>
  <si>
    <t>配送方法</t>
  </si>
  <si>
    <t>新規</t>
  </si>
  <si>
    <t>mikancake.jpg</t>
  </si>
  <si>
    <t>発送日から１か月以上</t>
  </si>
  <si>
    <t>宇検村須古○○</t>
  </si>
  <si>
    <t>小麦、乳、オレンジ</t>
  </si>
  <si>
    <t>9月10日～1月20日（12月20日～1月10日は除く）</t>
  </si>
  <si>
    <t>ヤマト運輸</t>
  </si>
  <si>
    <t>80サイズ</t>
  </si>
  <si>
    <t>冷凍便</t>
  </si>
  <si>
    <t>郵便・レターパック</t>
  </si>
  <si>
    <t>レターパック</t>
  </si>
  <si>
    <t>常温便</t>
  </si>
  <si>
    <t>60サイズ</t>
  </si>
  <si>
    <t>変更</t>
  </si>
  <si>
    <t>佐川急便</t>
  </si>
  <si>
    <t>冷蔵便</t>
  </si>
  <si>
    <t>追加</t>
  </si>
  <si>
    <t>日本通運</t>
  </si>
  <si>
    <t>100サイズ</t>
  </si>
  <si>
    <t>ゆうパック</t>
  </si>
  <si>
    <t>120サイズ</t>
  </si>
  <si>
    <t>その他</t>
  </si>
  <si>
    <t>140サイズ</t>
  </si>
  <si>
    <t>160サイズ</t>
  </si>
  <si>
    <t>170サイズ以上</t>
  </si>
  <si>
    <t>別紙</t>
    <rPh sb="0" eb="2">
      <t>ベッシ</t>
    </rPh>
    <phoneticPr fontId="2"/>
  </si>
  <si>
    <t>事業者名</t>
    <rPh sb="0" eb="3">
      <t>ジギョウシャ</t>
    </rPh>
    <rPh sb="3" eb="4">
      <t>メイ</t>
    </rPh>
    <phoneticPr fontId="2"/>
  </si>
  <si>
    <t>商品名</t>
    <rPh sb="0" eb="3">
      <t>ショウヒンメイ</t>
    </rPh>
    <phoneticPr fontId="2"/>
  </si>
  <si>
    <t>商品の説明・特徴
※800字以内</t>
    <rPh sb="0" eb="2">
      <t>ショウヒン</t>
    </rPh>
    <rPh sb="3" eb="5">
      <t>セツメイ</t>
    </rPh>
    <rPh sb="6" eb="8">
      <t>トクチョウ</t>
    </rPh>
    <rPh sb="13" eb="14">
      <t>ジ</t>
    </rPh>
    <rPh sb="14" eb="16">
      <t>イナイ</t>
    </rPh>
    <phoneticPr fontId="2"/>
  </si>
  <si>
    <t>商品の内容
(個数や大きさ）</t>
    <rPh sb="0" eb="2">
      <t>ショウヒン</t>
    </rPh>
    <rPh sb="3" eb="5">
      <t>ナイヨウ</t>
    </rPh>
    <phoneticPr fontId="2"/>
  </si>
  <si>
    <t>商品画像</t>
    <phoneticPr fontId="2"/>
  </si>
  <si>
    <t>賞味期限、消費期限、使用期限等</t>
    <phoneticPr fontId="2"/>
  </si>
  <si>
    <t>商品等の製造・加工場所の所在地</t>
    <phoneticPr fontId="2"/>
  </si>
  <si>
    <t>原材料
※飲食料品は必須</t>
    <phoneticPr fontId="2"/>
  </si>
  <si>
    <t>食品アレルギー表示
※飲食料品は必須</t>
    <phoneticPr fontId="2"/>
  </si>
  <si>
    <t>商品代</t>
    <rPh sb="0" eb="3">
      <t>ショウヒンダイ</t>
    </rPh>
    <phoneticPr fontId="2"/>
  </si>
  <si>
    <t>送料単価</t>
    <rPh sb="0" eb="2">
      <t>ソウリョウ</t>
    </rPh>
    <rPh sb="2" eb="4">
      <t>タンカ</t>
    </rPh>
    <phoneticPr fontId="2"/>
  </si>
  <si>
    <t>発送可能時期等</t>
    <rPh sb="0" eb="2">
      <t>ハッソウ</t>
    </rPh>
    <rPh sb="2" eb="4">
      <t>カノウ</t>
    </rPh>
    <rPh sb="4" eb="6">
      <t>ジキ</t>
    </rPh>
    <rPh sb="6" eb="7">
      <t>トウ</t>
    </rPh>
    <phoneticPr fontId="2"/>
  </si>
  <si>
    <t>配送</t>
    <rPh sb="0" eb="2">
      <t>ハイソウ</t>
    </rPh>
    <phoneticPr fontId="2"/>
  </si>
  <si>
    <t>配送業者</t>
    <rPh sb="0" eb="2">
      <t>ハイソウ</t>
    </rPh>
    <rPh sb="2" eb="4">
      <t>ギョウシャ</t>
    </rPh>
    <phoneticPr fontId="2"/>
  </si>
  <si>
    <t>配送サイズ（縦・横・高さの合計(cm)）</t>
    <rPh sb="0" eb="2">
      <t>ハイソウ</t>
    </rPh>
    <rPh sb="6" eb="7">
      <t>タテ</t>
    </rPh>
    <rPh sb="8" eb="9">
      <t>ヨコ</t>
    </rPh>
    <rPh sb="10" eb="11">
      <t>タカ</t>
    </rPh>
    <rPh sb="13" eb="15">
      <t>ゴウケイ</t>
    </rPh>
    <phoneticPr fontId="2"/>
  </si>
  <si>
    <t>配送方法</t>
    <phoneticPr fontId="2"/>
  </si>
  <si>
    <t>地場産品要件</t>
    <phoneticPr fontId="2"/>
  </si>
  <si>
    <t>その他・備考</t>
    <phoneticPr fontId="2"/>
  </si>
  <si>
    <t>商品代・送料</t>
    <rPh sb="0" eb="3">
      <t>ショウヒンダイ</t>
    </rPh>
    <rPh sb="4" eb="6">
      <t>ソウリョウ</t>
    </rPh>
    <phoneticPr fontId="2"/>
  </si>
  <si>
    <t>返礼品提案書</t>
    <phoneticPr fontId="2"/>
  </si>
  <si>
    <t>事業者名</t>
    <rPh sb="0" eb="3">
      <t>ジギョウシャ</t>
    </rPh>
    <rPh sb="3" eb="4">
      <t>メイ</t>
    </rPh>
    <phoneticPr fontId="3"/>
  </si>
  <si>
    <t>a</t>
    <phoneticPr fontId="3"/>
  </si>
  <si>
    <t>普通郵便</t>
    <rPh sb="0" eb="2">
      <t>フツウ</t>
    </rPh>
    <rPh sb="2" eb="4">
      <t>ユウビン</t>
    </rPh>
    <phoneticPr fontId="3"/>
  </si>
  <si>
    <t>①宇検村内で収穫、栽培、水揚げ等されたもの。</t>
    <phoneticPr fontId="3"/>
  </si>
  <si>
    <t>②原材料の主要な部分が、宇検村内で収穫、栽培、水揚げ等されたもの。</t>
    <phoneticPr fontId="3"/>
  </si>
  <si>
    <t>③宇検村内で製造、加工その他の工程のうち主要な部分を行うことにより相応の付加価値が生じているもの。</t>
    <phoneticPr fontId="3"/>
  </si>
  <si>
    <t>④宇検村内で収穫、栽培、水揚げ等されたもので、近隣の他市町村内で収穫、栽培、水揚げ等されたものと混在したもの（流通構造上、混在することが避けられない場合に限る）。</t>
    <phoneticPr fontId="3"/>
  </si>
  <si>
    <t>⑤宇検村のPRを目的としたキャラクターグッズ、オリジナルグッズ等。</t>
    <phoneticPr fontId="3"/>
  </si>
  <si>
    <t>⑥前項までに該当する商品と、その商品に関連する商品とを組み合わせたもの。ただし、組合せた商品のうち、①～⑤に該当する商品が主要な部分を占めていること。</t>
    <phoneticPr fontId="3"/>
  </si>
  <si>
    <t>⑦宇検村内で提供されるサービス等であり、そのサービスの主要な部分が宇検村に関連するものであること。</t>
    <phoneticPr fontId="3"/>
  </si>
  <si>
    <t>⑧宇検村または鹿児島県が近隣市町村の共通返礼品として指定するもの</t>
    <phoneticPr fontId="3"/>
  </si>
  <si>
    <t>発送可能時期等</t>
    <phoneticPr fontId="3"/>
  </si>
  <si>
    <t>備考（月間の出荷可能数、限定数など注意事項があれば入力）</t>
    <rPh sb="0" eb="2">
      <t>ビコウ</t>
    </rPh>
    <rPh sb="12" eb="14">
      <t>ゲンテイ</t>
    </rPh>
    <rPh sb="14" eb="15">
      <t>スウ</t>
    </rPh>
    <rPh sb="17" eb="19">
      <t>チュウイ</t>
    </rPh>
    <rPh sb="19" eb="21">
      <t>ジコウ</t>
    </rPh>
    <rPh sb="25" eb="27">
      <t>ニュウリョク</t>
    </rPh>
    <phoneticPr fontId="3"/>
  </si>
  <si>
    <t>ご注意</t>
    <rPh sb="1" eb="3">
      <t>チュウイ</t>
    </rPh>
    <phoneticPr fontId="6"/>
  </si>
  <si>
    <t>・「入力シート」に入力してください。</t>
    <rPh sb="2" eb="4">
      <t>ニュウリョク</t>
    </rPh>
    <rPh sb="9" eb="11">
      <t>ニュウリョク</t>
    </rPh>
    <phoneticPr fontId="6"/>
  </si>
  <si>
    <t>・番号名のシートは、入力シートに入力した内容を個別に印刷するためのものです。</t>
    <rPh sb="1" eb="3">
      <t>バンゴウ</t>
    </rPh>
    <rPh sb="3" eb="4">
      <t>メイ</t>
    </rPh>
    <rPh sb="10" eb="12">
      <t>ニュウリョク</t>
    </rPh>
    <rPh sb="16" eb="18">
      <t>ニュウリョク</t>
    </rPh>
    <rPh sb="20" eb="22">
      <t>ナイヨウ</t>
    </rPh>
    <rPh sb="23" eb="25">
      <t>コベツ</t>
    </rPh>
    <rPh sb="26" eb="28">
      <t>インサツ</t>
    </rPh>
    <phoneticPr fontId="6"/>
  </si>
  <si>
    <t>・印刷の際は、必要に応じて行の高さを調整してご使用ください。</t>
    <rPh sb="1" eb="3">
      <t>インサツ</t>
    </rPh>
    <rPh sb="4" eb="5">
      <t>サイ</t>
    </rPh>
    <rPh sb="7" eb="9">
      <t>ヒツヨウ</t>
    </rPh>
    <rPh sb="10" eb="11">
      <t>オウ</t>
    </rPh>
    <rPh sb="13" eb="14">
      <t>ギョウ</t>
    </rPh>
    <rPh sb="15" eb="16">
      <t>タカ</t>
    </rPh>
    <rPh sb="18" eb="20">
      <t>チョウセイ</t>
    </rPh>
    <rPh sb="23" eb="25">
      <t>シヨウ</t>
    </rPh>
    <phoneticPr fontId="6"/>
  </si>
  <si>
    <t>・数式が入っていますので、番号名のシートには直接入力をしないようにお願いします。</t>
    <rPh sb="1" eb="3">
      <t>スウシキ</t>
    </rPh>
    <rPh sb="4" eb="5">
      <t>ハイ</t>
    </rPh>
    <rPh sb="13" eb="15">
      <t>バンゴウ</t>
    </rPh>
    <rPh sb="15" eb="16">
      <t>メイ</t>
    </rPh>
    <rPh sb="22" eb="24">
      <t>チョクセツ</t>
    </rPh>
    <rPh sb="24" eb="26">
      <t>ニュウリョク</t>
    </rPh>
    <rPh sb="34" eb="35">
      <t>ネガ</t>
    </rPh>
    <phoneticPr fontId="6"/>
  </si>
  <si>
    <t>・提出後、レイアウト等担当が調整する場合がありますので、エクセルシートにロックをかけないようお願いいたします。</t>
    <rPh sb="1" eb="3">
      <t>テイシュツ</t>
    </rPh>
    <rPh sb="3" eb="4">
      <t>ゴ</t>
    </rPh>
    <rPh sb="10" eb="11">
      <t>トウ</t>
    </rPh>
    <rPh sb="11" eb="13">
      <t>タントウ</t>
    </rPh>
    <rPh sb="14" eb="16">
      <t>チョウセイ</t>
    </rPh>
    <rPh sb="18" eb="20">
      <t>バアイ</t>
    </rPh>
    <rPh sb="47" eb="48">
      <t>ネガ</t>
    </rPh>
    <phoneticPr fontId="6"/>
  </si>
  <si>
    <t>・改変防止の場合、番号のついたシートごとにPDF化を行い、元のエクセルとあわせて提出をお願いいたします。</t>
    <rPh sb="1" eb="3">
      <t>カイヘン</t>
    </rPh>
    <rPh sb="3" eb="5">
      <t>ボウシ</t>
    </rPh>
    <rPh sb="6" eb="8">
      <t>バアイ</t>
    </rPh>
    <rPh sb="9" eb="11">
      <t>バンゴウ</t>
    </rPh>
    <rPh sb="24" eb="25">
      <t>カ</t>
    </rPh>
    <rPh sb="26" eb="27">
      <t>オコナ</t>
    </rPh>
    <rPh sb="29" eb="30">
      <t>モト</t>
    </rPh>
    <rPh sb="40" eb="42">
      <t>テイシュツ</t>
    </rPh>
    <rPh sb="44" eb="45">
      <t>ネガ</t>
    </rPh>
    <phoneticPr fontId="6"/>
  </si>
  <si>
    <t>・宇検村ふるさと納税返礼品への登録申請が初めての場合…様式１を、既に登録がある場合…様式２を合わせてご提出ください。</t>
    <rPh sb="1" eb="4">
      <t>ウケンソン</t>
    </rPh>
    <rPh sb="8" eb="10">
      <t>ノウゼイ</t>
    </rPh>
    <rPh sb="10" eb="12">
      <t>ヘンレイ</t>
    </rPh>
    <rPh sb="12" eb="13">
      <t>ヒン</t>
    </rPh>
    <rPh sb="15" eb="17">
      <t>トウロク</t>
    </rPh>
    <rPh sb="17" eb="19">
      <t>シンセイ</t>
    </rPh>
    <rPh sb="20" eb="21">
      <t>ハジ</t>
    </rPh>
    <rPh sb="24" eb="26">
      <t>バアイ</t>
    </rPh>
    <rPh sb="27" eb="29">
      <t>ヨウシキ</t>
    </rPh>
    <rPh sb="32" eb="33">
      <t>スデ</t>
    </rPh>
    <rPh sb="34" eb="36">
      <t>トウロク</t>
    </rPh>
    <rPh sb="39" eb="41">
      <t>バアイ</t>
    </rPh>
    <rPh sb="42" eb="44">
      <t>ヨウシキ</t>
    </rPh>
    <rPh sb="46" eb="47">
      <t>ア</t>
    </rPh>
    <rPh sb="51" eb="53">
      <t>テイシュツ</t>
    </rPh>
    <phoneticPr fontId="6"/>
  </si>
  <si>
    <t>例</t>
    <rPh sb="0" eb="1">
      <t>レイ</t>
    </rPh>
    <phoneticPr fontId="6"/>
  </si>
  <si>
    <t>・商品単品ではなく、実際の組み合わせ単位ごとに１つの品として入力してください。</t>
    <rPh sb="1" eb="3">
      <t>ショウヒン</t>
    </rPh>
    <rPh sb="3" eb="5">
      <t>タンピン</t>
    </rPh>
    <rPh sb="10" eb="12">
      <t>ジッサイ</t>
    </rPh>
    <rPh sb="13" eb="14">
      <t>ク</t>
    </rPh>
    <rPh sb="15" eb="16">
      <t>ア</t>
    </rPh>
    <rPh sb="18" eb="20">
      <t>タンイ</t>
    </rPh>
    <rPh sb="26" eb="27">
      <t>シナ</t>
    </rPh>
    <rPh sb="30" eb="32">
      <t>ニュウリョク</t>
    </rPh>
    <phoneticPr fontId="6"/>
  </si>
  <si>
    <t>品AとBをセットにする場合　A×1、B×1、A+Bはそれぞれ１つの商品とし、計3種の登録になります。</t>
    <rPh sb="0" eb="1">
      <t>ヒン</t>
    </rPh>
    <rPh sb="11" eb="13">
      <t>バアイ</t>
    </rPh>
    <rPh sb="33" eb="35">
      <t>ショウヒン</t>
    </rPh>
    <rPh sb="38" eb="39">
      <t>ケイ</t>
    </rPh>
    <rPh sb="40" eb="41">
      <t>シュ</t>
    </rPh>
    <rPh sb="42" eb="44">
      <t>トウロク</t>
    </rPh>
    <phoneticPr fontId="6"/>
  </si>
  <si>
    <t>同じ品を複数で価格を変える場合（A×1=1000円　A×10＝9000円等）それぞれ１つの商品とし、計2種の登録になります。</t>
    <rPh sb="0" eb="1">
      <t>オナ</t>
    </rPh>
    <rPh sb="2" eb="3">
      <t>シナ</t>
    </rPh>
    <rPh sb="4" eb="6">
      <t>フクスウ</t>
    </rPh>
    <rPh sb="7" eb="9">
      <t>カカク</t>
    </rPh>
    <rPh sb="10" eb="11">
      <t>カ</t>
    </rPh>
    <rPh sb="13" eb="15">
      <t>バアイ</t>
    </rPh>
    <rPh sb="24" eb="25">
      <t>エン</t>
    </rPh>
    <rPh sb="35" eb="36">
      <t>エン</t>
    </rPh>
    <rPh sb="36" eb="37">
      <t>トウ</t>
    </rPh>
    <rPh sb="45" eb="47">
      <t>ショウヒン</t>
    </rPh>
    <rPh sb="50" eb="51">
      <t>ケイ</t>
    </rPh>
    <rPh sb="52" eb="53">
      <t>シュ</t>
    </rPh>
    <rPh sb="54" eb="56">
      <t>トウロク</t>
    </rPh>
    <phoneticPr fontId="6"/>
  </si>
  <si>
    <t>・登録申請が2回目以降の場合は、前回申請した内容は消去し、今回の変更内容のみ入力してください。</t>
    <rPh sb="1" eb="3">
      <t>トウロク</t>
    </rPh>
    <rPh sb="3" eb="5">
      <t>シンセイ</t>
    </rPh>
    <rPh sb="7" eb="9">
      <t>カイメ</t>
    </rPh>
    <rPh sb="9" eb="11">
      <t>イコウ</t>
    </rPh>
    <rPh sb="12" eb="14">
      <t>バアイ</t>
    </rPh>
    <rPh sb="16" eb="18">
      <t>ゼンカイ</t>
    </rPh>
    <rPh sb="18" eb="20">
      <t>シンセイ</t>
    </rPh>
    <rPh sb="22" eb="24">
      <t>ナイヨウ</t>
    </rPh>
    <rPh sb="25" eb="27">
      <t>ショウキョ</t>
    </rPh>
    <rPh sb="29" eb="31">
      <t>コンカイ</t>
    </rPh>
    <rPh sb="32" eb="34">
      <t>ヘンコウ</t>
    </rPh>
    <rPh sb="34" eb="36">
      <t>ナイヨウ</t>
    </rPh>
    <rPh sb="38" eb="40">
      <t>ニュウリョク</t>
    </rPh>
    <phoneticPr fontId="6"/>
  </si>
  <si>
    <t>小麦粉、砂糖、○○みかん（宇検村産）、砂糖、ベーキングパウダー、バター、塩
※〇○みかんは1個につき15ｇ使用</t>
    <rPh sb="13" eb="16">
      <t>ウケンソン</t>
    </rPh>
    <rPh sb="16" eb="17">
      <t>サン</t>
    </rPh>
    <rPh sb="46" eb="47">
      <t>コ</t>
    </rPh>
    <rPh sb="53" eb="55">
      <t>シヨウ</t>
    </rPh>
    <phoneticPr fontId="3"/>
  </si>
  <si>
    <t>③宇検村内で製造、加工その他の工程のうち主要な部分を行うことにより相応の付加価値が生じているもの。</t>
  </si>
  <si>
    <t>1個　150ｇ×6個</t>
    <rPh sb="9" eb="10">
      <t>コ</t>
    </rPh>
    <phoneticPr fontId="3"/>
  </si>
  <si>
    <t>20セット/週</t>
    <rPh sb="6" eb="7">
      <t>シュウ</t>
    </rPh>
    <phoneticPr fontId="3"/>
  </si>
  <si>
    <t>地場産品要件
※宇検村で判断します</t>
    <rPh sb="8" eb="11">
      <t>ウケンソン</t>
    </rPh>
    <rPh sb="12" eb="14">
      <t>ハンダン</t>
    </rPh>
    <phoneticPr fontId="3"/>
  </si>
  <si>
    <t>原材料
※飲食料品は必須</t>
    <phoneticPr fontId="3"/>
  </si>
  <si>
    <t>送料一例(関東あて)(円・税込)</t>
    <rPh sb="2" eb="3">
      <t>イチ</t>
    </rPh>
    <rPh sb="3" eb="4">
      <t>レイ</t>
    </rPh>
    <rPh sb="5" eb="7">
      <t>カントウ</t>
    </rPh>
    <phoneticPr fontId="3"/>
  </si>
  <si>
    <t>商品代(円・税込)</t>
    <phoneticPr fontId="3"/>
  </si>
  <si>
    <t>商品の説明・特徴※800字以内</t>
    <phoneticPr fontId="3"/>
  </si>
  <si>
    <t>・宇検村だけで作られる希少な○○みかんの果皮を使った焼菓子
・○○みかんは無農薬栽培
・祖母に習った昔ながらの味</t>
    <rPh sb="37" eb="40">
      <t>ムノウヤク</t>
    </rPh>
    <rPh sb="40" eb="42">
      <t>サイバイ</t>
    </rPh>
    <rPh sb="44" eb="46">
      <t>ソボ</t>
    </rPh>
    <rPh sb="47" eb="48">
      <t>ナラ</t>
    </rPh>
    <rPh sb="50" eb="51">
      <t>ムカシ</t>
    </rPh>
    <rPh sb="55" eb="56">
      <t>アジ</t>
    </rPh>
    <phoneticPr fontId="3"/>
  </si>
  <si>
    <t>例）
○○みかんのお菓子　6個入</t>
    <rPh sb="0" eb="1">
      <t>レイ</t>
    </rPh>
    <rPh sb="10" eb="12">
      <t>カシ</t>
    </rPh>
    <rPh sb="14" eb="15">
      <t>コ</t>
    </rPh>
    <rPh sb="15" eb="16">
      <t>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</si>
</sst>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charset val="128"/>
      <scheme val="minor"/>
    </font>
    <font>
      <sz val="11"/>
      <color theme="1"/>
      <name val="游ゴシック"/>
      <family val="3"/>
      <charset val="128"/>
      <scheme val="minor"/>
    </font>
    <font>
      <sz val="6"/>
      <name val="游ゴシック"/>
      <family val="3"/>
      <charset val="128"/>
      <scheme val="minor"/>
    </font>
    <font>
      <sz val="6"/>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6"/>
      <name val="游ゴシック"/>
      <charset val="128"/>
      <scheme val="minor"/>
    </font>
    <font>
      <b/>
      <sz val="11"/>
      <color indexed="8"/>
      <name val="游ゴシック"/>
      <family val="3"/>
      <charset val="128"/>
    </font>
    <font>
      <sz val="11"/>
      <color indexed="8"/>
      <name val="游ゴシック"/>
      <family val="3"/>
      <charset val="128"/>
    </font>
    <font>
      <sz val="12"/>
      <color indexed="8"/>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14"/>
        <bgColor auto="1"/>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12"/>
      </top>
      <bottom style="thin">
        <color indexed="8"/>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vertical="top"/>
    </xf>
    <xf numFmtId="0" fontId="0" fillId="0" borderId="1" xfId="0" applyBorder="1" applyAlignment="1">
      <alignment horizontal="left" vertical="center" wrapText="1"/>
    </xf>
    <xf numFmtId="0" fontId="0" fillId="2" borderId="2" xfId="0" applyFill="1" applyBorder="1" applyAlignment="1">
      <alignment vertical="top"/>
    </xf>
    <xf numFmtId="0" fontId="0" fillId="0" borderId="1" xfId="0" applyBorder="1" applyAlignment="1">
      <alignment vertical="center" wrapText="1"/>
    </xf>
    <xf numFmtId="0" fontId="4" fillId="0" borderId="3" xfId="0" applyFont="1" applyBorder="1" applyAlignment="1">
      <alignment vertical="center" wrapText="1"/>
    </xf>
    <xf numFmtId="0" fontId="1" fillId="3" borderId="1" xfId="0" applyFont="1" applyFill="1" applyBorder="1" applyAlignment="1">
      <alignment horizontal="right" vertical="center" wrapText="1"/>
    </xf>
    <xf numFmtId="0" fontId="0" fillId="0" borderId="0" xfId="0" applyAlignment="1">
      <alignment horizontal="right" vertical="top" wrapText="1"/>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wrapText="1"/>
    </xf>
    <xf numFmtId="0" fontId="0" fillId="2" borderId="2" xfId="0" applyFill="1" applyBorder="1" applyAlignment="1">
      <alignment vertical="top" wrapText="1"/>
    </xf>
    <xf numFmtId="0" fontId="5" fillId="0" borderId="0" xfId="0" applyFont="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horizontal="right" vertical="center" wrapText="1"/>
    </xf>
    <xf numFmtId="0" fontId="1" fillId="0" borderId="5" xfId="0" applyFont="1" applyBorder="1" applyAlignment="1">
      <alignment horizontal="right" vertical="center" wrapText="1"/>
    </xf>
    <xf numFmtId="49" fontId="9" fillId="4" borderId="7" xfId="0" applyNumberFormat="1" applyFont="1" applyFill="1" applyBorder="1" applyAlignment="1">
      <alignment vertical="center" wrapText="1"/>
    </xf>
    <xf numFmtId="49" fontId="7" fillId="0" borderId="6" xfId="0" applyNumberFormat="1"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8" fillId="0" borderId="6" xfId="0" applyNumberFormat="1" applyFont="1" applyFill="1" applyBorder="1" applyAlignment="1">
      <alignment vertical="center" wrapText="1"/>
    </xf>
    <xf numFmtId="49" fontId="0" fillId="0" borderId="6" xfId="0" applyNumberFormat="1" applyFont="1" applyFill="1" applyBorder="1" applyAlignment="1">
      <alignment vertical="center" wrapText="1"/>
    </xf>
    <xf numFmtId="0" fontId="0" fillId="0" borderId="6" xfId="0" applyFont="1" applyFill="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cellXfs>
  <cellStyles count="1">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4" workbookViewId="0">
      <selection activeCell="C14" sqref="C14"/>
    </sheetView>
  </sheetViews>
  <sheetFormatPr defaultRowHeight="18.75" x14ac:dyDescent="0.4"/>
  <sheetData>
    <row r="1" spans="1:3" x14ac:dyDescent="0.4">
      <c r="A1" t="s">
        <v>78</v>
      </c>
    </row>
    <row r="3" spans="1:3" x14ac:dyDescent="0.4">
      <c r="A3" t="s">
        <v>79</v>
      </c>
    </row>
    <row r="5" spans="1:3" x14ac:dyDescent="0.4">
      <c r="A5" t="s">
        <v>80</v>
      </c>
    </row>
    <row r="6" spans="1:3" x14ac:dyDescent="0.4">
      <c r="A6" t="s">
        <v>81</v>
      </c>
    </row>
    <row r="7" spans="1:3" x14ac:dyDescent="0.4">
      <c r="A7" t="s">
        <v>82</v>
      </c>
    </row>
    <row r="9" spans="1:3" x14ac:dyDescent="0.4">
      <c r="A9" s="13" t="s">
        <v>85</v>
      </c>
    </row>
    <row r="10" spans="1:3" x14ac:dyDescent="0.4">
      <c r="A10" s="13" t="s">
        <v>90</v>
      </c>
    </row>
    <row r="11" spans="1:3" x14ac:dyDescent="0.4">
      <c r="A11" s="13"/>
    </row>
    <row r="12" spans="1:3" x14ac:dyDescent="0.4">
      <c r="A12" s="13" t="s">
        <v>87</v>
      </c>
    </row>
    <row r="13" spans="1:3" x14ac:dyDescent="0.4">
      <c r="B13" s="13" t="s">
        <v>86</v>
      </c>
      <c r="C13" s="13" t="s">
        <v>88</v>
      </c>
    </row>
    <row r="14" spans="1:3" x14ac:dyDescent="0.4">
      <c r="B14" s="13"/>
      <c r="C14" s="13" t="s">
        <v>89</v>
      </c>
    </row>
    <row r="15" spans="1:3" x14ac:dyDescent="0.4">
      <c r="B15" s="13"/>
      <c r="C15" s="13"/>
    </row>
    <row r="16" spans="1:3" x14ac:dyDescent="0.4">
      <c r="A16" t="s">
        <v>83</v>
      </c>
    </row>
    <row r="17" spans="1:1" x14ac:dyDescent="0.4">
      <c r="A17" t="s">
        <v>84</v>
      </c>
    </row>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 sqref="C2"/>
    </sheetView>
  </sheetViews>
  <sheetFormatPr defaultRowHeight="18.75" x14ac:dyDescent="0.4"/>
  <cols>
    <col min="1" max="1" width="9" style="3"/>
    <col min="2" max="2" width="20.625" style="3" customWidth="1"/>
    <col min="3" max="3" width="46.75" style="2" customWidth="1"/>
    <col min="4" max="4" width="70.125" style="2" customWidth="1"/>
  </cols>
  <sheetData>
    <row r="1" spans="1:4" s="6" customFormat="1" ht="24" customHeight="1" thickBot="1" x14ac:dyDescent="0.45">
      <c r="A1" s="4" t="s">
        <v>44</v>
      </c>
      <c r="B1" s="5" t="s">
        <v>64</v>
      </c>
      <c r="C1" s="12" t="str">
        <f>VLOOKUP(D1,入力シート!$A$5:$J$21,3)&amp;""</f>
        <v/>
      </c>
      <c r="D1" s="19">
        <v>8</v>
      </c>
    </row>
    <row r="2" spans="1:4" x14ac:dyDescent="0.4">
      <c r="A2" s="34" t="s">
        <v>45</v>
      </c>
      <c r="B2" s="34"/>
      <c r="C2" s="9" t="str">
        <f>入力シート!B1&amp;""</f>
        <v/>
      </c>
    </row>
    <row r="3" spans="1:4" x14ac:dyDescent="0.4">
      <c r="A3" s="34" t="s">
        <v>46</v>
      </c>
      <c r="B3" s="34"/>
      <c r="C3" s="9" t="str">
        <f>VLOOKUP(D1,入力シート!$A$3:$J$19,2)&amp;""</f>
        <v/>
      </c>
    </row>
    <row r="4" spans="1:4" ht="221.25" customHeight="1" x14ac:dyDescent="0.4">
      <c r="A4" s="33" t="s">
        <v>47</v>
      </c>
      <c r="B4" s="33"/>
      <c r="C4" s="9" t="str">
        <f>VLOOKUP(D1,入力シート!$A$3:$J$19,4)&amp;""</f>
        <v/>
      </c>
      <c r="D4" s="14"/>
    </row>
    <row r="5" spans="1:4" x14ac:dyDescent="0.4">
      <c r="A5" s="33" t="s">
        <v>48</v>
      </c>
      <c r="B5" s="33"/>
      <c r="C5" s="9" t="str">
        <f>VLOOKUP(D1,入力シート!$A$3:$T$19,5)&amp;""</f>
        <v/>
      </c>
    </row>
    <row r="6" spans="1:4" x14ac:dyDescent="0.4">
      <c r="A6" s="34" t="s">
        <v>49</v>
      </c>
      <c r="B6" s="34"/>
      <c r="C6" s="9" t="str">
        <f>VLOOKUP(D1,入力シート!$A$3:$T$19,6)&amp;""</f>
        <v/>
      </c>
      <c r="D6" s="14"/>
    </row>
    <row r="7" spans="1:4" x14ac:dyDescent="0.4">
      <c r="A7" s="34" t="s">
        <v>50</v>
      </c>
      <c r="B7" s="34"/>
      <c r="C7" s="9" t="str">
        <f>VLOOKUP(D1,入力シート!$A$3:$T$19,7)&amp;""</f>
        <v/>
      </c>
      <c r="D7" s="14"/>
    </row>
    <row r="8" spans="1:4" x14ac:dyDescent="0.4">
      <c r="A8" s="34" t="s">
        <v>51</v>
      </c>
      <c r="B8" s="34"/>
      <c r="C8" s="16" t="str">
        <f>VLOOKUP(D1,入力シート!$A$3:$T$19,8)&amp;""</f>
        <v/>
      </c>
      <c r="D8" s="14"/>
    </row>
    <row r="9" spans="1:4" x14ac:dyDescent="0.4">
      <c r="A9" s="33" t="s">
        <v>52</v>
      </c>
      <c r="B9" s="33"/>
      <c r="C9" s="9" t="str">
        <f>VLOOKUP(D1,入力シート!$A$3:$T$19,9)&amp;""</f>
        <v/>
      </c>
      <c r="D9" s="14"/>
    </row>
    <row r="10" spans="1:4" x14ac:dyDescent="0.4">
      <c r="A10" s="33" t="s">
        <v>53</v>
      </c>
      <c r="B10" s="33"/>
      <c r="C10" s="9" t="str">
        <f>VLOOKUP(D1,入力シート!$A$3:$T$19,10)&amp;""</f>
        <v/>
      </c>
      <c r="D10" s="14"/>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7" t="s">
        <v>59</v>
      </c>
      <c r="C16" s="9" t="str">
        <f>VLOOKUP(D1,入力シート!$A$1:$T$19,16)&amp;""</f>
        <v/>
      </c>
    </row>
    <row r="17" spans="1:3" x14ac:dyDescent="0.4">
      <c r="A17" s="33"/>
      <c r="B17" s="17"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 sqref="C2"/>
    </sheetView>
  </sheetViews>
  <sheetFormatPr defaultRowHeight="18.75" x14ac:dyDescent="0.4"/>
  <cols>
    <col min="1" max="1" width="9" style="3"/>
    <col min="2" max="2" width="20.625" style="3" customWidth="1"/>
    <col min="3" max="3" width="46.75" style="2" customWidth="1"/>
    <col min="4" max="4" width="70.125" style="2" customWidth="1"/>
  </cols>
  <sheetData>
    <row r="1" spans="1:4" s="6" customFormat="1" ht="24" customHeight="1" thickBot="1" x14ac:dyDescent="0.45">
      <c r="A1" s="4" t="s">
        <v>44</v>
      </c>
      <c r="B1" s="5" t="s">
        <v>64</v>
      </c>
      <c r="C1" s="12" t="str">
        <f>VLOOKUP(D1,入力シート!$A$5:$J$21,3)&amp;""</f>
        <v/>
      </c>
      <c r="D1" s="19">
        <v>8</v>
      </c>
    </row>
    <row r="2" spans="1:4" x14ac:dyDescent="0.4">
      <c r="A2" s="34" t="s">
        <v>45</v>
      </c>
      <c r="B2" s="34"/>
      <c r="C2" s="9" t="str">
        <f>入力シート!B1&amp;""</f>
        <v/>
      </c>
    </row>
    <row r="3" spans="1:4" x14ac:dyDescent="0.4">
      <c r="A3" s="34" t="s">
        <v>46</v>
      </c>
      <c r="B3" s="34"/>
      <c r="C3" s="9" t="str">
        <f>VLOOKUP(D1,入力シート!$A$3:$J$19,2)&amp;""</f>
        <v/>
      </c>
    </row>
    <row r="4" spans="1:4" ht="221.25" customHeight="1" x14ac:dyDescent="0.4">
      <c r="A4" s="33" t="s">
        <v>47</v>
      </c>
      <c r="B4" s="33"/>
      <c r="C4" s="9" t="str">
        <f>VLOOKUP(D1,入力シート!$A$3:$J$19,4)&amp;""</f>
        <v/>
      </c>
      <c r="D4" s="14"/>
    </row>
    <row r="5" spans="1:4" x14ac:dyDescent="0.4">
      <c r="A5" s="33" t="s">
        <v>48</v>
      </c>
      <c r="B5" s="33"/>
      <c r="C5" s="9" t="str">
        <f>VLOOKUP(D1,入力シート!$A$3:$T$19,5)&amp;""</f>
        <v/>
      </c>
    </row>
    <row r="6" spans="1:4" x14ac:dyDescent="0.4">
      <c r="A6" s="34" t="s">
        <v>49</v>
      </c>
      <c r="B6" s="34"/>
      <c r="C6" s="9" t="str">
        <f>VLOOKUP(D1,入力シート!$A$3:$T$19,6)&amp;""</f>
        <v/>
      </c>
      <c r="D6" s="14"/>
    </row>
    <row r="7" spans="1:4" x14ac:dyDescent="0.4">
      <c r="A7" s="34" t="s">
        <v>50</v>
      </c>
      <c r="B7" s="34"/>
      <c r="C7" s="9" t="str">
        <f>VLOOKUP(D1,入力シート!$A$3:$T$19,7)&amp;""</f>
        <v/>
      </c>
      <c r="D7" s="14"/>
    </row>
    <row r="8" spans="1:4" x14ac:dyDescent="0.4">
      <c r="A8" s="34" t="s">
        <v>51</v>
      </c>
      <c r="B8" s="34"/>
      <c r="C8" s="16" t="str">
        <f>VLOOKUP(D1,入力シート!$A$3:$T$19,8)&amp;""</f>
        <v/>
      </c>
      <c r="D8" s="14"/>
    </row>
    <row r="9" spans="1:4" x14ac:dyDescent="0.4">
      <c r="A9" s="33" t="s">
        <v>52</v>
      </c>
      <c r="B9" s="33"/>
      <c r="C9" s="9" t="str">
        <f>VLOOKUP(D1,入力シート!$A$3:$T$19,9)&amp;""</f>
        <v/>
      </c>
      <c r="D9" s="14"/>
    </row>
    <row r="10" spans="1:4" x14ac:dyDescent="0.4">
      <c r="A10" s="33" t="s">
        <v>53</v>
      </c>
      <c r="B10" s="33"/>
      <c r="C10" s="9" t="str">
        <f>VLOOKUP(D1,入力シート!$A$3:$T$19,10)&amp;""</f>
        <v/>
      </c>
      <c r="D10" s="14"/>
    </row>
    <row r="11" spans="1:4" x14ac:dyDescent="0.4">
      <c r="A11" s="33" t="s">
        <v>63</v>
      </c>
      <c r="B11" s="18" t="s">
        <v>54</v>
      </c>
      <c r="C11" s="9" t="str">
        <f>VLOOKUP(D1,入力シート!$A$3:$T$19,11)&amp;""</f>
        <v/>
      </c>
    </row>
    <row r="12" spans="1:4" x14ac:dyDescent="0.4">
      <c r="A12" s="33"/>
      <c r="B12" s="18"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8" t="s">
        <v>59</v>
      </c>
      <c r="C16" s="9" t="str">
        <f>VLOOKUP(D1,入力シート!$A$1:$T$19,16)&amp;""</f>
        <v/>
      </c>
    </row>
    <row r="17" spans="1:3" x14ac:dyDescent="0.4">
      <c r="A17" s="33"/>
      <c r="B17" s="18"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7:B7"/>
    <mergeCell ref="A2:B2"/>
    <mergeCell ref="A3:B3"/>
    <mergeCell ref="A4:B4"/>
    <mergeCell ref="A5:B5"/>
    <mergeCell ref="A6:B6"/>
    <mergeCell ref="A18:B18"/>
    <mergeCell ref="A19:B19"/>
    <mergeCell ref="A8:B8"/>
    <mergeCell ref="A9:B9"/>
    <mergeCell ref="A10:B10"/>
    <mergeCell ref="A11:A12"/>
    <mergeCell ref="A13:B13"/>
    <mergeCell ref="A14:A17"/>
    <mergeCell ref="B14:B15"/>
  </mergeCells>
  <phoneticPr fontId="2"/>
  <pageMargins left="0.9895833333333333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1" sqref="C1"/>
    </sheetView>
  </sheetViews>
  <sheetFormatPr defaultRowHeight="18.75" x14ac:dyDescent="0.4"/>
  <cols>
    <col min="1" max="1" width="9" style="3"/>
    <col min="2" max="2" width="20.625" style="3" customWidth="1"/>
    <col min="3" max="3" width="46.75" style="2" customWidth="1"/>
    <col min="4" max="4" width="70.125" style="2" customWidth="1"/>
  </cols>
  <sheetData>
    <row r="1" spans="1:4" s="6" customFormat="1" ht="24" customHeight="1" thickBot="1" x14ac:dyDescent="0.45">
      <c r="A1" s="4" t="s">
        <v>44</v>
      </c>
      <c r="B1" s="5" t="s">
        <v>64</v>
      </c>
      <c r="C1" s="12" t="str">
        <f>VLOOKUP(D1,入力シート!$A$5:$J$21,3)&amp;""</f>
        <v/>
      </c>
      <c r="D1" s="19">
        <v>8</v>
      </c>
    </row>
    <row r="2" spans="1:4" x14ac:dyDescent="0.4">
      <c r="A2" s="34" t="s">
        <v>45</v>
      </c>
      <c r="B2" s="34"/>
      <c r="C2" s="9" t="str">
        <f>入力シート!B1&amp;""</f>
        <v/>
      </c>
    </row>
    <row r="3" spans="1:4" x14ac:dyDescent="0.4">
      <c r="A3" s="34" t="s">
        <v>46</v>
      </c>
      <c r="B3" s="34"/>
      <c r="C3" s="9" t="str">
        <f>VLOOKUP(D1,入力シート!$A$3:$J$19,2)&amp;""</f>
        <v/>
      </c>
    </row>
    <row r="4" spans="1:4" ht="221.25" customHeight="1" x14ac:dyDescent="0.4">
      <c r="A4" s="33" t="s">
        <v>47</v>
      </c>
      <c r="B4" s="33"/>
      <c r="C4" s="9" t="str">
        <f>VLOOKUP(D1,入力シート!$A$3:$J$19,4)&amp;""</f>
        <v/>
      </c>
      <c r="D4" s="14"/>
    </row>
    <row r="5" spans="1:4" x14ac:dyDescent="0.4">
      <c r="A5" s="33" t="s">
        <v>48</v>
      </c>
      <c r="B5" s="33"/>
      <c r="C5" s="9" t="str">
        <f>VLOOKUP(D1,入力シート!$A$3:$T$19,5)&amp;""</f>
        <v/>
      </c>
    </row>
    <row r="6" spans="1:4" x14ac:dyDescent="0.4">
      <c r="A6" s="34" t="s">
        <v>49</v>
      </c>
      <c r="B6" s="34"/>
      <c r="C6" s="9" t="str">
        <f>VLOOKUP(D1,入力シート!$A$3:$T$19,6)&amp;""</f>
        <v/>
      </c>
      <c r="D6" s="14"/>
    </row>
    <row r="7" spans="1:4" x14ac:dyDescent="0.4">
      <c r="A7" s="34" t="s">
        <v>50</v>
      </c>
      <c r="B7" s="34"/>
      <c r="C7" s="9" t="str">
        <f>VLOOKUP(D1,入力シート!$A$3:$T$19,7)&amp;""</f>
        <v/>
      </c>
      <c r="D7" s="14"/>
    </row>
    <row r="8" spans="1:4" x14ac:dyDescent="0.4">
      <c r="A8" s="34" t="s">
        <v>51</v>
      </c>
      <c r="B8" s="34"/>
      <c r="C8" s="16" t="str">
        <f>VLOOKUP(D1,入力シート!$A$3:$T$19,8)&amp;""</f>
        <v/>
      </c>
      <c r="D8" s="14"/>
    </row>
    <row r="9" spans="1:4" x14ac:dyDescent="0.4">
      <c r="A9" s="33" t="s">
        <v>52</v>
      </c>
      <c r="B9" s="33"/>
      <c r="C9" s="9" t="str">
        <f>VLOOKUP(D1,入力シート!$A$3:$T$19,9)&amp;""</f>
        <v/>
      </c>
      <c r="D9" s="14"/>
    </row>
    <row r="10" spans="1:4" x14ac:dyDescent="0.4">
      <c r="A10" s="33" t="s">
        <v>53</v>
      </c>
      <c r="B10" s="33"/>
      <c r="C10" s="9" t="str">
        <f>VLOOKUP(D1,入力シート!$A$3:$T$19,10)&amp;""</f>
        <v/>
      </c>
      <c r="D10" s="14"/>
    </row>
    <row r="11" spans="1:4" x14ac:dyDescent="0.4">
      <c r="A11" s="33" t="s">
        <v>63</v>
      </c>
      <c r="B11" s="18" t="s">
        <v>54</v>
      </c>
      <c r="C11" s="9" t="str">
        <f>VLOOKUP(D1,入力シート!$A$3:$T$19,11)&amp;""</f>
        <v/>
      </c>
    </row>
    <row r="12" spans="1:4" x14ac:dyDescent="0.4">
      <c r="A12" s="33"/>
      <c r="B12" s="18"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8" t="s">
        <v>59</v>
      </c>
      <c r="C16" s="9" t="str">
        <f>VLOOKUP(D1,入力シート!$A$1:$T$19,16)&amp;""</f>
        <v/>
      </c>
    </row>
    <row r="17" spans="1:3" x14ac:dyDescent="0.4">
      <c r="A17" s="33"/>
      <c r="B17" s="18"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7:B7"/>
    <mergeCell ref="A2:B2"/>
    <mergeCell ref="A3:B3"/>
    <mergeCell ref="A4:B4"/>
    <mergeCell ref="A5:B5"/>
    <mergeCell ref="A6:B6"/>
    <mergeCell ref="A18:B18"/>
    <mergeCell ref="A19:B19"/>
    <mergeCell ref="A8:B8"/>
    <mergeCell ref="A9:B9"/>
    <mergeCell ref="A10:B10"/>
    <mergeCell ref="A11:A12"/>
    <mergeCell ref="A13:B13"/>
    <mergeCell ref="A14:A17"/>
    <mergeCell ref="B14:B15"/>
  </mergeCells>
  <phoneticPr fontId="2"/>
  <pageMargins left="0.9895833333333333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82" zoomScaleNormal="82" workbookViewId="0">
      <selection activeCell="O10" sqref="O10"/>
    </sheetView>
  </sheetViews>
  <sheetFormatPr defaultColWidth="9" defaultRowHeight="18.75" x14ac:dyDescent="0.4"/>
  <cols>
    <col min="8" max="8" width="9.75" customWidth="1"/>
    <col min="12" max="12" width="19.25" customWidth="1"/>
    <col min="13" max="13" width="17.25" customWidth="1"/>
    <col min="15" max="15" width="169" style="1" bestFit="1" customWidth="1"/>
  </cols>
  <sheetData>
    <row r="1" spans="1:15" x14ac:dyDescent="0.4">
      <c r="A1" s="37" t="s">
        <v>1</v>
      </c>
      <c r="B1" s="37" t="s">
        <v>2</v>
      </c>
      <c r="C1" s="37" t="s">
        <v>3</v>
      </c>
      <c r="D1" s="37" t="s">
        <v>4</v>
      </c>
      <c r="E1" s="37" t="s">
        <v>5</v>
      </c>
      <c r="F1" s="37" t="s">
        <v>6</v>
      </c>
      <c r="G1" s="37" t="s">
        <v>7</v>
      </c>
      <c r="H1" s="37" t="s">
        <v>8</v>
      </c>
      <c r="I1" s="37" t="s">
        <v>9</v>
      </c>
      <c r="J1" s="37"/>
      <c r="K1" s="37" t="s">
        <v>10</v>
      </c>
      <c r="L1" s="37" t="s">
        <v>11</v>
      </c>
      <c r="M1" s="37"/>
      <c r="N1" s="37"/>
      <c r="O1" s="37" t="s">
        <v>12</v>
      </c>
    </row>
    <row r="2" spans="1:15" ht="82.5" customHeight="1" x14ac:dyDescent="0.4">
      <c r="A2" s="37"/>
      <c r="B2" s="37"/>
      <c r="C2" s="37"/>
      <c r="D2" s="37"/>
      <c r="E2" s="37"/>
      <c r="F2" s="37"/>
      <c r="G2" s="37"/>
      <c r="H2" s="37"/>
      <c r="I2" s="2" t="s">
        <v>13</v>
      </c>
      <c r="J2" s="2" t="s">
        <v>14</v>
      </c>
      <c r="K2" s="37"/>
      <c r="L2" s="2" t="s">
        <v>15</v>
      </c>
      <c r="M2" s="2" t="s">
        <v>17</v>
      </c>
      <c r="N2" s="2" t="s">
        <v>18</v>
      </c>
      <c r="O2" s="37"/>
    </row>
    <row r="3" spans="1:15" x14ac:dyDescent="0.4">
      <c r="A3" t="s">
        <v>19</v>
      </c>
      <c r="L3" t="s">
        <v>25</v>
      </c>
      <c r="M3" t="s">
        <v>31</v>
      </c>
      <c r="N3" t="s">
        <v>27</v>
      </c>
      <c r="O3" s="15" t="s">
        <v>68</v>
      </c>
    </row>
    <row r="4" spans="1:15" x14ac:dyDescent="0.4">
      <c r="A4" t="s">
        <v>32</v>
      </c>
      <c r="L4" t="s">
        <v>33</v>
      </c>
      <c r="M4" t="s">
        <v>26</v>
      </c>
      <c r="N4" t="s">
        <v>34</v>
      </c>
      <c r="O4" s="15" t="s">
        <v>69</v>
      </c>
    </row>
    <row r="5" spans="1:15" x14ac:dyDescent="0.4">
      <c r="A5" t="s">
        <v>35</v>
      </c>
      <c r="L5" t="s">
        <v>36</v>
      </c>
      <c r="M5" t="s">
        <v>37</v>
      </c>
      <c r="N5" t="s">
        <v>30</v>
      </c>
      <c r="O5" s="15" t="s">
        <v>70</v>
      </c>
    </row>
    <row r="6" spans="1:15" x14ac:dyDescent="0.4">
      <c r="L6" t="s">
        <v>38</v>
      </c>
      <c r="M6" t="s">
        <v>39</v>
      </c>
      <c r="N6" t="s">
        <v>40</v>
      </c>
      <c r="O6" s="15" t="s">
        <v>71</v>
      </c>
    </row>
    <row r="7" spans="1:15" x14ac:dyDescent="0.4">
      <c r="L7" t="s">
        <v>28</v>
      </c>
      <c r="M7" t="s">
        <v>41</v>
      </c>
      <c r="O7" s="15" t="s">
        <v>72</v>
      </c>
    </row>
    <row r="8" spans="1:15" x14ac:dyDescent="0.4">
      <c r="L8" t="s">
        <v>40</v>
      </c>
      <c r="M8" t="s">
        <v>42</v>
      </c>
      <c r="O8" s="15" t="s">
        <v>73</v>
      </c>
    </row>
    <row r="9" spans="1:15" x14ac:dyDescent="0.4">
      <c r="M9" t="s">
        <v>43</v>
      </c>
      <c r="O9" s="15" t="s">
        <v>74</v>
      </c>
    </row>
    <row r="10" spans="1:15" x14ac:dyDescent="0.4">
      <c r="M10" t="s">
        <v>29</v>
      </c>
      <c r="O10" s="15" t="s">
        <v>75</v>
      </c>
    </row>
    <row r="11" spans="1:15" x14ac:dyDescent="0.4">
      <c r="M11" s="13" t="s">
        <v>67</v>
      </c>
    </row>
    <row r="12" spans="1:15" x14ac:dyDescent="0.4">
      <c r="M12" t="s">
        <v>40</v>
      </c>
    </row>
  </sheetData>
  <mergeCells count="12">
    <mergeCell ref="O1:O2"/>
    <mergeCell ref="I1:J1"/>
    <mergeCell ref="L1:N1"/>
    <mergeCell ref="A1:A2"/>
    <mergeCell ref="B1:B2"/>
    <mergeCell ref="C1:C2"/>
    <mergeCell ref="D1:D2"/>
    <mergeCell ref="E1:E2"/>
    <mergeCell ref="F1:F2"/>
    <mergeCell ref="G1:G2"/>
    <mergeCell ref="H1:H2"/>
    <mergeCell ref="K1:K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zoomScale="80" zoomScaleNormal="80" workbookViewId="0">
      <pane ySplit="4" topLeftCell="A5" activePane="bottomLeft" state="frozen"/>
      <selection pane="bottomLeft" activeCell="D4" sqref="D4"/>
    </sheetView>
  </sheetViews>
  <sheetFormatPr defaultColWidth="9" defaultRowHeight="18.75" x14ac:dyDescent="0.4"/>
  <cols>
    <col min="1" max="1" width="9" style="14"/>
    <col min="2" max="2" width="21.5" style="14" customWidth="1"/>
    <col min="3" max="3" width="9" style="14"/>
    <col min="4" max="4" width="58.5" style="14" customWidth="1"/>
    <col min="5" max="5" width="11.375" style="14" customWidth="1"/>
    <col min="6" max="8" width="9" style="14"/>
    <col min="9" max="9" width="41.25" style="14" customWidth="1"/>
    <col min="10" max="10" width="12" style="14" customWidth="1"/>
    <col min="11" max="12" width="12.625" style="14" customWidth="1"/>
    <col min="13" max="13" width="19.75" style="14" customWidth="1"/>
    <col min="14" max="17" width="9" style="14"/>
    <col min="18" max="18" width="29.25" style="14" customWidth="1"/>
    <col min="19" max="19" width="14.625" style="14" customWidth="1"/>
    <col min="20" max="16384" width="9" style="14"/>
  </cols>
  <sheetData>
    <row r="1" spans="1:19" ht="38.25" customHeight="1" thickBot="1" x14ac:dyDescent="0.45">
      <c r="A1" s="10" t="s">
        <v>65</v>
      </c>
      <c r="B1" s="24"/>
    </row>
    <row r="2" spans="1:19" x14ac:dyDescent="0.4">
      <c r="A2" s="30"/>
      <c r="B2" s="32" t="s">
        <v>0</v>
      </c>
      <c r="C2" s="32" t="s">
        <v>1</v>
      </c>
      <c r="D2" s="32" t="s">
        <v>99</v>
      </c>
      <c r="E2" s="32" t="s">
        <v>3</v>
      </c>
      <c r="F2" s="32" t="s">
        <v>4</v>
      </c>
      <c r="G2" s="32" t="s">
        <v>5</v>
      </c>
      <c r="H2" s="32" t="s">
        <v>6</v>
      </c>
      <c r="I2" s="32" t="s">
        <v>96</v>
      </c>
      <c r="J2" s="32" t="s">
        <v>8</v>
      </c>
      <c r="K2" s="32" t="s">
        <v>9</v>
      </c>
      <c r="L2" s="32"/>
      <c r="M2" s="32" t="s">
        <v>76</v>
      </c>
      <c r="N2" s="32" t="s">
        <v>11</v>
      </c>
      <c r="O2" s="32"/>
      <c r="P2" s="32"/>
      <c r="Q2" s="32"/>
      <c r="R2" s="38" t="s">
        <v>95</v>
      </c>
      <c r="S2" s="30" t="s">
        <v>77</v>
      </c>
    </row>
    <row r="3" spans="1:19" ht="56.25" x14ac:dyDescent="0.4">
      <c r="A3" s="31"/>
      <c r="B3" s="32"/>
      <c r="C3" s="32"/>
      <c r="D3" s="32"/>
      <c r="E3" s="32"/>
      <c r="F3" s="32"/>
      <c r="G3" s="32"/>
      <c r="H3" s="32"/>
      <c r="I3" s="32"/>
      <c r="J3" s="32"/>
      <c r="K3" s="16" t="s">
        <v>98</v>
      </c>
      <c r="L3" s="16" t="s">
        <v>97</v>
      </c>
      <c r="M3" s="32"/>
      <c r="N3" s="16" t="s">
        <v>15</v>
      </c>
      <c r="O3" s="16" t="s">
        <v>16</v>
      </c>
      <c r="P3" s="16" t="s">
        <v>17</v>
      </c>
      <c r="Q3" s="16" t="s">
        <v>18</v>
      </c>
      <c r="R3" s="38"/>
      <c r="S3" s="31"/>
    </row>
    <row r="4" spans="1:19" ht="75" x14ac:dyDescent="0.4">
      <c r="A4" s="11" t="s">
        <v>66</v>
      </c>
      <c r="B4" s="21" t="s">
        <v>101</v>
      </c>
      <c r="C4" s="21" t="s">
        <v>19</v>
      </c>
      <c r="D4" s="21" t="s">
        <v>100</v>
      </c>
      <c r="E4" s="21" t="s">
        <v>93</v>
      </c>
      <c r="F4" s="21" t="s">
        <v>20</v>
      </c>
      <c r="G4" s="21" t="s">
        <v>21</v>
      </c>
      <c r="H4" s="21" t="s">
        <v>22</v>
      </c>
      <c r="I4" s="21" t="s">
        <v>91</v>
      </c>
      <c r="J4" s="21" t="s">
        <v>23</v>
      </c>
      <c r="K4" s="21">
        <v>1100</v>
      </c>
      <c r="L4" s="21">
        <v>1300</v>
      </c>
      <c r="M4" s="21" t="s">
        <v>24</v>
      </c>
      <c r="N4" s="21" t="s">
        <v>25</v>
      </c>
      <c r="O4" s="21"/>
      <c r="P4" s="21" t="s">
        <v>31</v>
      </c>
      <c r="Q4" s="21" t="s">
        <v>27</v>
      </c>
      <c r="R4" s="21" t="s">
        <v>92</v>
      </c>
      <c r="S4" s="21" t="s">
        <v>94</v>
      </c>
    </row>
    <row r="5" spans="1:19" x14ac:dyDescent="0.4">
      <c r="A5" s="22">
        <v>1</v>
      </c>
      <c r="B5" s="25"/>
      <c r="C5" s="26"/>
      <c r="D5" s="27"/>
      <c r="E5" s="27"/>
      <c r="F5" s="28"/>
      <c r="G5" s="28"/>
      <c r="H5" s="28"/>
      <c r="I5" s="28"/>
      <c r="J5" s="28"/>
      <c r="K5" s="28"/>
      <c r="L5" s="28"/>
      <c r="M5" s="28"/>
      <c r="N5" s="28"/>
      <c r="O5" s="29"/>
      <c r="P5" s="28"/>
      <c r="Q5" s="28"/>
      <c r="R5" s="28"/>
      <c r="S5" s="28"/>
    </row>
    <row r="6" spans="1:19" x14ac:dyDescent="0.4">
      <c r="A6" s="22">
        <v>2</v>
      </c>
      <c r="B6" s="25"/>
      <c r="C6" s="26"/>
      <c r="D6" s="27"/>
      <c r="E6" s="27"/>
      <c r="F6" s="28"/>
      <c r="G6" s="28"/>
      <c r="H6" s="28"/>
      <c r="I6" s="28"/>
      <c r="J6" s="28"/>
      <c r="K6" s="28"/>
      <c r="L6" s="28"/>
      <c r="M6" s="28"/>
      <c r="N6" s="28"/>
      <c r="O6" s="29"/>
      <c r="P6" s="28"/>
      <c r="Q6" s="28"/>
      <c r="R6" s="28"/>
      <c r="S6" s="28"/>
    </row>
    <row r="7" spans="1:19" x14ac:dyDescent="0.4">
      <c r="A7" s="22">
        <v>3</v>
      </c>
      <c r="B7" s="25"/>
      <c r="C7" s="26"/>
      <c r="D7" s="27"/>
      <c r="E7" s="27"/>
      <c r="F7" s="28"/>
      <c r="G7" s="28"/>
      <c r="H7" s="28"/>
      <c r="I7" s="28"/>
      <c r="J7" s="28"/>
      <c r="K7" s="28"/>
      <c r="L7" s="28"/>
      <c r="M7" s="28"/>
      <c r="N7" s="28"/>
      <c r="O7" s="29"/>
      <c r="P7" s="28"/>
      <c r="Q7" s="28"/>
      <c r="R7" s="28"/>
      <c r="S7" s="28"/>
    </row>
    <row r="8" spans="1:19" x14ac:dyDescent="0.4">
      <c r="A8" s="22">
        <v>4</v>
      </c>
      <c r="B8" s="25"/>
      <c r="C8" s="26"/>
      <c r="D8" s="27"/>
      <c r="E8" s="27"/>
      <c r="F8" s="28"/>
      <c r="G8" s="28"/>
      <c r="H8" s="28"/>
      <c r="I8" s="28"/>
      <c r="J8" s="28"/>
      <c r="K8" s="28"/>
      <c r="L8" s="28"/>
      <c r="M8" s="28"/>
      <c r="N8" s="28"/>
      <c r="O8" s="29"/>
      <c r="P8" s="28"/>
      <c r="Q8" s="28"/>
      <c r="R8" s="28"/>
      <c r="S8" s="28"/>
    </row>
    <row r="9" spans="1:19" x14ac:dyDescent="0.4">
      <c r="A9" s="22">
        <v>5</v>
      </c>
      <c r="B9" s="25"/>
      <c r="C9" s="26"/>
      <c r="D9" s="27"/>
      <c r="E9" s="27"/>
      <c r="F9" s="28"/>
      <c r="G9" s="28"/>
      <c r="H9" s="28"/>
      <c r="I9" s="28"/>
      <c r="J9" s="28"/>
      <c r="K9" s="28"/>
      <c r="L9" s="28"/>
      <c r="M9" s="28"/>
      <c r="N9" s="28"/>
      <c r="O9" s="29"/>
      <c r="P9" s="28"/>
      <c r="Q9" s="28"/>
      <c r="R9" s="28"/>
      <c r="S9" s="28"/>
    </row>
    <row r="10" spans="1:19" x14ac:dyDescent="0.4">
      <c r="A10" s="22">
        <v>6</v>
      </c>
      <c r="B10" s="25"/>
      <c r="C10" s="26"/>
      <c r="D10" s="27"/>
      <c r="E10" s="27"/>
      <c r="F10" s="28"/>
      <c r="G10" s="28"/>
      <c r="H10" s="28"/>
      <c r="I10" s="28"/>
      <c r="J10" s="28"/>
      <c r="K10" s="28"/>
      <c r="L10" s="28"/>
      <c r="M10" s="28"/>
      <c r="N10" s="28"/>
      <c r="O10" s="29"/>
      <c r="P10" s="28"/>
      <c r="Q10" s="28"/>
      <c r="R10" s="28"/>
      <c r="S10" s="28"/>
    </row>
    <row r="11" spans="1:19" x14ac:dyDescent="0.4">
      <c r="A11" s="22">
        <v>7</v>
      </c>
      <c r="B11" s="25"/>
      <c r="C11" s="26"/>
      <c r="D11" s="27"/>
      <c r="E11" s="27"/>
      <c r="F11" s="28"/>
      <c r="G11" s="28"/>
      <c r="H11" s="28"/>
      <c r="I11" s="28"/>
      <c r="J11" s="28"/>
      <c r="K11" s="28"/>
      <c r="L11" s="28"/>
      <c r="M11" s="28"/>
      <c r="N11" s="28"/>
      <c r="O11" s="29"/>
      <c r="P11" s="28"/>
      <c r="Q11" s="28"/>
      <c r="R11" s="28"/>
      <c r="S11" s="28"/>
    </row>
    <row r="12" spans="1:19" x14ac:dyDescent="0.4">
      <c r="A12" s="23">
        <v>8</v>
      </c>
      <c r="B12" s="25"/>
      <c r="C12" s="26"/>
      <c r="D12" s="27"/>
      <c r="E12" s="27"/>
      <c r="F12" s="28"/>
      <c r="G12" s="28"/>
      <c r="H12" s="28"/>
      <c r="I12" s="28"/>
      <c r="J12" s="28"/>
      <c r="K12" s="28"/>
      <c r="L12" s="28"/>
      <c r="M12" s="28"/>
      <c r="N12" s="28"/>
      <c r="O12" s="29"/>
      <c r="P12" s="28"/>
      <c r="Q12" s="28"/>
      <c r="R12" s="28"/>
      <c r="S12" s="28"/>
    </row>
    <row r="13" spans="1:19" x14ac:dyDescent="0.4">
      <c r="A13" s="16">
        <v>9</v>
      </c>
      <c r="B13" s="16"/>
      <c r="C13" s="16"/>
      <c r="D13" s="16"/>
      <c r="E13" s="16"/>
      <c r="F13" s="16"/>
      <c r="G13" s="16"/>
      <c r="H13" s="16"/>
      <c r="I13" s="16"/>
      <c r="J13" s="16"/>
      <c r="K13" s="16"/>
      <c r="L13" s="16"/>
      <c r="M13" s="16"/>
      <c r="N13" s="16"/>
      <c r="O13" s="16"/>
      <c r="P13" s="16"/>
      <c r="Q13" s="16"/>
      <c r="R13" s="16"/>
      <c r="S13" s="16"/>
    </row>
    <row r="14" spans="1:19" x14ac:dyDescent="0.4">
      <c r="A14" s="16">
        <v>10</v>
      </c>
      <c r="B14" s="16"/>
      <c r="C14" s="16"/>
      <c r="D14" s="16"/>
      <c r="E14" s="16"/>
      <c r="F14" s="16"/>
      <c r="G14" s="16"/>
      <c r="H14" s="16"/>
      <c r="I14" s="16"/>
      <c r="J14" s="16"/>
      <c r="K14" s="16"/>
      <c r="L14" s="16"/>
      <c r="M14" s="16"/>
      <c r="N14" s="16"/>
      <c r="O14" s="16"/>
      <c r="P14" s="16"/>
      <c r="Q14" s="16"/>
      <c r="R14" s="16"/>
      <c r="S14" s="16"/>
    </row>
  </sheetData>
  <mergeCells count="15">
    <mergeCell ref="A2:A3"/>
    <mergeCell ref="S2:S3"/>
    <mergeCell ref="R2:R3"/>
    <mergeCell ref="K2:L2"/>
    <mergeCell ref="N2:Q2"/>
    <mergeCell ref="B2:B3"/>
    <mergeCell ref="C2:C3"/>
    <mergeCell ref="D2:D3"/>
    <mergeCell ref="E2:E3"/>
    <mergeCell ref="F2:F3"/>
    <mergeCell ref="G2:G3"/>
    <mergeCell ref="H2:H3"/>
    <mergeCell ref="I2:I3"/>
    <mergeCell ref="J2:J3"/>
    <mergeCell ref="M2:M3"/>
  </mergeCells>
  <phoneticPr fontId="3"/>
  <conditionalFormatting sqref="K5:L12">
    <cfRule type="cellIs" dxfId="0" priority="1" stopIfTrue="1" operator="lessThan">
      <formula>0</formula>
    </cfRule>
  </conditionalFormatting>
  <dataValidations count="5">
    <dataValidation type="list" allowBlank="1" showInputMessage="1" showErrorMessage="1" sqref="Q5:Q12">
      <formula1>"冷凍便,冷蔵便,常温便,その他"</formula1>
    </dataValidation>
    <dataValidation type="list" allowBlank="1" showInputMessage="1" showErrorMessage="1" sqref="P5:P12">
      <formula1>"60サイズ,80サイズ,100サイズ,120サイズ,140サイズ,160サイズ,170サイズ以上,レターパック,普通郵便,その他"</formula1>
    </dataValidation>
    <dataValidation type="list" allowBlank="1" showInputMessage="1" showErrorMessage="1" sqref="N5:N12">
      <formula1>"ヤマト運輸,佐川急便,日本通運,ゆうパック,郵便・レターパック,その他"</formula1>
    </dataValidation>
    <dataValidation type="list" allowBlank="1" showInputMessage="1" showErrorMessage="1" sqref="C5:C12">
      <formula1>"新規,変更,追加"</formula1>
    </dataValidation>
    <dataValidation type="list" allowBlank="1" showInputMessage="1" showErrorMessage="1" sqref="R5:R12">
      <formula1>"①宇検村内で収穫、栽培、水揚げ等されたもの。,②原材料の主要な部分が、宇検村内で収穫、栽培、水揚げ等されたもの。,③宇検村内で製造、加工その他の工程のうち主要な部分を行うことにより相応の付加価値が生じているもの。,④宇検村内で収穫、栽培、水揚げ等されたもので、近隣の他市町村内で収穫、栽培、水揚げ等されたものと混在したもの（流通構造上、混在することが避けられない場合に限る）。,⑤宇検村のPRを目的としたキャラクターグッズ、オリジナルグッズ等。"</formula1>
    </dataValidation>
  </dataValidations>
  <pageMargins left="0.7" right="0.7" top="0.75" bottom="0.75" header="0.3" footer="0.3"/>
  <pageSetup paperSize="8" scale="68"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リスト!$A$3:$A$5</xm:f>
          </x14:formula1>
          <xm:sqref>C4 C13:C1048576</xm:sqref>
        </x14:dataValidation>
        <x14:dataValidation type="list" allowBlank="1" showInputMessage="1" showErrorMessage="1">
          <x14:formula1>
            <xm:f>リスト!$L$3:$L$9</xm:f>
          </x14:formula1>
          <xm:sqref>N4 N13:N1048576</xm:sqref>
        </x14:dataValidation>
        <x14:dataValidation type="list" allowBlank="1" showInputMessage="1" showErrorMessage="1">
          <x14:formula1>
            <xm:f>リスト!$M$3:$M$13</xm:f>
          </x14:formula1>
          <xm:sqref>P4 P13:P1048576</xm:sqref>
        </x14:dataValidation>
        <x14:dataValidation type="list" allowBlank="1" showInputMessage="1" showErrorMessage="1">
          <x14:formula1>
            <xm:f>リスト!$N$3:$N$7</xm:f>
          </x14:formula1>
          <xm:sqref>Q4 Q13:Q1048576</xm:sqref>
        </x14:dataValidation>
        <x14:dataValidation type="list" allowBlank="1" showInputMessage="1" showErrorMessage="1">
          <x14:formula1>
            <xm:f>リスト!$O$3:$O$11</xm:f>
          </x14:formula1>
          <xm:sqref>R13:R1048576 R4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2" sqref="C22"/>
    </sheetView>
  </sheetViews>
  <sheetFormatPr defaultRowHeight="18.75" x14ac:dyDescent="0.4"/>
  <cols>
    <col min="1" max="1" width="9" style="3"/>
    <col min="2" max="2" width="20.625" style="3" customWidth="1"/>
    <col min="3" max="3" width="46.75" style="2" customWidth="1"/>
    <col min="4" max="4" width="71.625" style="2" customWidth="1"/>
  </cols>
  <sheetData>
    <row r="1" spans="1:4" s="6" customFormat="1" ht="19.5" thickBot="1" x14ac:dyDescent="0.45">
      <c r="A1" s="4" t="s">
        <v>44</v>
      </c>
      <c r="B1" s="5" t="s">
        <v>64</v>
      </c>
      <c r="C1" s="12" t="str">
        <f>VLOOKUP(D1,入力シート!$A$5:$J$21,3)&amp;""</f>
        <v/>
      </c>
      <c r="D1" s="19">
        <v>1</v>
      </c>
    </row>
    <row r="2" spans="1:4" x14ac:dyDescent="0.4">
      <c r="A2" s="34" t="s">
        <v>45</v>
      </c>
      <c r="B2" s="34"/>
      <c r="C2" s="9" t="str">
        <f>入力シート!B1&amp;""</f>
        <v/>
      </c>
    </row>
    <row r="3" spans="1:4" x14ac:dyDescent="0.4">
      <c r="A3" s="34" t="s">
        <v>46</v>
      </c>
      <c r="B3" s="34"/>
      <c r="C3" s="9" t="str">
        <f>VLOOKUP(D1,入力シート!$A$3:$J$19,2)&amp;""</f>
        <v/>
      </c>
      <c r="D3" s="14"/>
    </row>
    <row r="4" spans="1:4" x14ac:dyDescent="0.4">
      <c r="A4" s="33" t="s">
        <v>47</v>
      </c>
      <c r="B4" s="33"/>
      <c r="C4" s="9" t="str">
        <f>VLOOKUP(D1,入力シート!$A$3:$J$19,4)&amp;""</f>
        <v/>
      </c>
      <c r="D4" s="14"/>
    </row>
    <row r="5" spans="1:4" x14ac:dyDescent="0.4">
      <c r="A5" s="33" t="s">
        <v>48</v>
      </c>
      <c r="B5" s="33"/>
      <c r="C5" s="9" t="str">
        <f>VLOOKUP(D1,入力シート!$A$3:$T$19,5)&amp;""</f>
        <v/>
      </c>
      <c r="D5" s="14"/>
    </row>
    <row r="6" spans="1:4" x14ac:dyDescent="0.4">
      <c r="A6" s="34" t="s">
        <v>49</v>
      </c>
      <c r="B6" s="34"/>
      <c r="C6" s="9" t="str">
        <f>VLOOKUP(D1,入力シート!$A$3:$T$19,6)&amp;""</f>
        <v/>
      </c>
    </row>
    <row r="7" spans="1:4" x14ac:dyDescent="0.4">
      <c r="A7" s="34" t="s">
        <v>50</v>
      </c>
      <c r="B7" s="34"/>
      <c r="C7" s="9" t="str">
        <f>VLOOKUP(D1,入力シート!$A$3:$T$19,7)&amp;""</f>
        <v/>
      </c>
      <c r="D7" s="14"/>
    </row>
    <row r="8" spans="1:4" x14ac:dyDescent="0.4">
      <c r="A8" s="34" t="s">
        <v>51</v>
      </c>
      <c r="B8" s="34"/>
      <c r="C8" s="16" t="str">
        <f>VLOOKUP(D1,入力シート!$A$3:$T$19,8)&amp;""</f>
        <v/>
      </c>
      <c r="D8" s="14"/>
    </row>
    <row r="9" spans="1:4" x14ac:dyDescent="0.4">
      <c r="A9" s="33" t="s">
        <v>52</v>
      </c>
      <c r="B9" s="33"/>
      <c r="C9" s="9" t="str">
        <f>VLOOKUP(D1,入力シート!$A$3:$T$19,9)&amp;""</f>
        <v/>
      </c>
    </row>
    <row r="10" spans="1:4" x14ac:dyDescent="0.4">
      <c r="A10" s="33" t="s">
        <v>53</v>
      </c>
      <c r="B10" s="33"/>
      <c r="C10" s="9" t="str">
        <f>VLOOKUP(D1,入力シート!$A$3:$T$19,10)&amp;""</f>
        <v/>
      </c>
    </row>
    <row r="11" spans="1:4" x14ac:dyDescent="0.4">
      <c r="A11" s="33" t="s">
        <v>63</v>
      </c>
      <c r="B11" s="7" t="s">
        <v>54</v>
      </c>
      <c r="C11" s="9" t="str">
        <f>VLOOKUP(D1,入力シート!$A$3:$T$19,11)&amp;""</f>
        <v/>
      </c>
    </row>
    <row r="12" spans="1:4" x14ac:dyDescent="0.4">
      <c r="A12" s="33"/>
      <c r="B12" s="7"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7" t="s">
        <v>59</v>
      </c>
      <c r="C16" s="9" t="str">
        <f>VLOOKUP(D1,入力シート!$A$1:$T$19,16)&amp;""</f>
        <v/>
      </c>
      <c r="D16" s="20"/>
    </row>
    <row r="17" spans="1:4" x14ac:dyDescent="0.4">
      <c r="A17" s="33"/>
      <c r="B17" s="7" t="s">
        <v>60</v>
      </c>
      <c r="C17" s="9" t="str">
        <f>VLOOKUP(D1,入力シート!$A$1:$T$19,17)&amp;""</f>
        <v/>
      </c>
    </row>
    <row r="18" spans="1:4" x14ac:dyDescent="0.4">
      <c r="A18" s="34" t="s">
        <v>61</v>
      </c>
      <c r="B18" s="34"/>
      <c r="C18" s="9" t="str">
        <f>VLOOKUP(D1,入力シート!$A$1:$T$19,18)&amp;""</f>
        <v/>
      </c>
      <c r="D18" s="14"/>
    </row>
    <row r="19" spans="1:4" x14ac:dyDescent="0.4">
      <c r="A19" s="34" t="s">
        <v>62</v>
      </c>
      <c r="B19" s="34"/>
      <c r="C19" s="9" t="str">
        <f>VLOOKUP(D1,入力シート!$A$1:$T$19,19)&amp;""</f>
        <v/>
      </c>
      <c r="D19" s="14"/>
    </row>
  </sheetData>
  <mergeCells count="15">
    <mergeCell ref="A3:B3"/>
    <mergeCell ref="A2:B2"/>
    <mergeCell ref="A9:B9"/>
    <mergeCell ref="A8:B8"/>
    <mergeCell ref="A7:B7"/>
    <mergeCell ref="A6:B6"/>
    <mergeCell ref="A5:B5"/>
    <mergeCell ref="A4:B4"/>
    <mergeCell ref="A10:B10"/>
    <mergeCell ref="A11:A12"/>
    <mergeCell ref="A14:A17"/>
    <mergeCell ref="A18:B18"/>
    <mergeCell ref="A19:B19"/>
    <mergeCell ref="A13:B13"/>
    <mergeCell ref="B14:B15"/>
  </mergeCells>
  <phoneticPr fontId="2"/>
  <pageMargins left="0.9895833333333333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A6" sqref="A6:B6"/>
    </sheetView>
  </sheetViews>
  <sheetFormatPr defaultRowHeight="18.75" x14ac:dyDescent="0.4"/>
  <cols>
    <col min="1" max="1" width="9" style="3"/>
    <col min="2" max="2" width="20.625" style="3" customWidth="1"/>
    <col min="3" max="3" width="46.75" style="2" customWidth="1"/>
    <col min="4" max="4" width="71.375" style="2" customWidth="1"/>
  </cols>
  <sheetData>
    <row r="1" spans="1:4" s="6" customFormat="1" ht="19.5" thickBot="1" x14ac:dyDescent="0.45">
      <c r="A1" s="4" t="s">
        <v>44</v>
      </c>
      <c r="B1" s="5" t="s">
        <v>64</v>
      </c>
      <c r="C1" s="12" t="str">
        <f>VLOOKUP(D1,入力シート!$A$5:$J$21,3)&amp;""</f>
        <v/>
      </c>
      <c r="D1" s="19">
        <v>2</v>
      </c>
    </row>
    <row r="2" spans="1:4" x14ac:dyDescent="0.4">
      <c r="A2" s="34" t="s">
        <v>45</v>
      </c>
      <c r="B2" s="34"/>
      <c r="C2" s="9" t="str">
        <f>入力シート!B1&amp;""</f>
        <v/>
      </c>
    </row>
    <row r="3" spans="1:4" x14ac:dyDescent="0.4">
      <c r="A3" s="34" t="s">
        <v>46</v>
      </c>
      <c r="B3" s="34"/>
      <c r="C3" s="9" t="str">
        <f>VLOOKUP(D1,入力シート!$A$3:$J$19,2)&amp;""</f>
        <v/>
      </c>
    </row>
    <row r="4" spans="1:4" x14ac:dyDescent="0.4">
      <c r="A4" s="33" t="s">
        <v>47</v>
      </c>
      <c r="B4" s="33"/>
      <c r="C4" s="9" t="str">
        <f>VLOOKUP(D1,入力シート!$A$3:$J$19,4)&amp;""</f>
        <v/>
      </c>
    </row>
    <row r="5" spans="1:4" x14ac:dyDescent="0.4">
      <c r="A5" s="33" t="s">
        <v>48</v>
      </c>
      <c r="B5" s="33"/>
      <c r="C5" s="9" t="str">
        <f>VLOOKUP(D1,入力シート!$A$3:$T$19,5)&amp;""</f>
        <v/>
      </c>
    </row>
    <row r="6" spans="1:4" x14ac:dyDescent="0.4">
      <c r="A6" s="34" t="s">
        <v>49</v>
      </c>
      <c r="B6" s="34"/>
      <c r="C6" s="9" t="str">
        <f>VLOOKUP(D1,入力シート!$A$3:$T$19,6)&amp;""</f>
        <v/>
      </c>
    </row>
    <row r="7" spans="1:4" x14ac:dyDescent="0.4">
      <c r="A7" s="34" t="s">
        <v>50</v>
      </c>
      <c r="B7" s="34"/>
      <c r="C7" s="9" t="str">
        <f>VLOOKUP(D1,入力シート!$A$3:$T$19,7)&amp;""</f>
        <v/>
      </c>
    </row>
    <row r="8" spans="1:4" x14ac:dyDescent="0.4">
      <c r="A8" s="34" t="s">
        <v>51</v>
      </c>
      <c r="B8" s="34"/>
      <c r="C8" s="16" t="str">
        <f>VLOOKUP(D1,入力シート!$A$3:$T$19,8)&amp;""</f>
        <v/>
      </c>
    </row>
    <row r="9" spans="1:4" x14ac:dyDescent="0.4">
      <c r="A9" s="33" t="s">
        <v>52</v>
      </c>
      <c r="B9" s="33"/>
      <c r="C9" s="9" t="str">
        <f>VLOOKUP(D1,入力シート!$A$3:$T$19,9)&amp;""</f>
        <v/>
      </c>
      <c r="D9" s="14"/>
    </row>
    <row r="10" spans="1:4" x14ac:dyDescent="0.4">
      <c r="A10" s="33" t="s">
        <v>53</v>
      </c>
      <c r="B10" s="33"/>
      <c r="C10" s="9" t="str">
        <f>VLOOKUP(D1,入力シート!$A$3:$T$19,10)&amp;""</f>
        <v/>
      </c>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7" t="s">
        <v>59</v>
      </c>
      <c r="C16" s="9" t="str">
        <f>VLOOKUP(D1,入力シート!$A$1:$T$19,16)&amp;""</f>
        <v/>
      </c>
    </row>
    <row r="17" spans="1:3" x14ac:dyDescent="0.4">
      <c r="A17" s="33"/>
      <c r="B17" s="17"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4" sqref="C4"/>
    </sheetView>
  </sheetViews>
  <sheetFormatPr defaultRowHeight="18.75" x14ac:dyDescent="0.4"/>
  <cols>
    <col min="1" max="1" width="9" style="3"/>
    <col min="2" max="2" width="20.625" style="3" customWidth="1"/>
    <col min="3" max="3" width="46.75" style="2" customWidth="1"/>
    <col min="4" max="4" width="70.125" style="2" customWidth="1"/>
  </cols>
  <sheetData>
    <row r="1" spans="1:4" s="6" customFormat="1" ht="19.5" thickBot="1" x14ac:dyDescent="0.45">
      <c r="A1" s="4" t="s">
        <v>44</v>
      </c>
      <c r="B1" s="5" t="s">
        <v>64</v>
      </c>
      <c r="C1" s="12" t="str">
        <f>VLOOKUP(D1,入力シート!$A$5:$J$21,3)&amp;""</f>
        <v/>
      </c>
      <c r="D1" s="19">
        <v>3</v>
      </c>
    </row>
    <row r="2" spans="1:4" x14ac:dyDescent="0.4">
      <c r="A2" s="34" t="s">
        <v>45</v>
      </c>
      <c r="B2" s="34"/>
      <c r="C2" s="9" t="str">
        <f>入力シート!B1&amp;""</f>
        <v/>
      </c>
    </row>
    <row r="3" spans="1:4" x14ac:dyDescent="0.4">
      <c r="A3" s="34" t="s">
        <v>46</v>
      </c>
      <c r="B3" s="34"/>
      <c r="C3" s="9" t="str">
        <f>VLOOKUP(D1,入力シート!$A$3:$J$19,2)&amp;""</f>
        <v/>
      </c>
    </row>
    <row r="4" spans="1:4" x14ac:dyDescent="0.4">
      <c r="A4" s="33" t="s">
        <v>47</v>
      </c>
      <c r="B4" s="33"/>
      <c r="C4" s="9" t="str">
        <f>VLOOKUP(D1,入力シート!$A$3:$J$19,4)&amp;""</f>
        <v/>
      </c>
    </row>
    <row r="5" spans="1:4" x14ac:dyDescent="0.4">
      <c r="A5" s="33" t="s">
        <v>48</v>
      </c>
      <c r="B5" s="33"/>
      <c r="C5" s="9" t="str">
        <f>VLOOKUP(D1,入力シート!$A$3:$T$19,5)&amp;""</f>
        <v/>
      </c>
    </row>
    <row r="6" spans="1:4" x14ac:dyDescent="0.4">
      <c r="A6" s="34" t="s">
        <v>49</v>
      </c>
      <c r="B6" s="34"/>
      <c r="C6" s="9" t="str">
        <f>VLOOKUP(D1,入力シート!$A$3:$T$19,6)&amp;""</f>
        <v/>
      </c>
    </row>
    <row r="7" spans="1:4" x14ac:dyDescent="0.4">
      <c r="A7" s="34" t="s">
        <v>50</v>
      </c>
      <c r="B7" s="34"/>
      <c r="C7" s="9" t="str">
        <f>VLOOKUP(D1,入力シート!$A$3:$T$19,7)&amp;""</f>
        <v/>
      </c>
    </row>
    <row r="8" spans="1:4" x14ac:dyDescent="0.4">
      <c r="A8" s="34" t="s">
        <v>51</v>
      </c>
      <c r="B8" s="34"/>
      <c r="C8" s="16" t="str">
        <f>VLOOKUP(D1,入力シート!$A$3:$T$19,8)&amp;""</f>
        <v/>
      </c>
    </row>
    <row r="9" spans="1:4" x14ac:dyDescent="0.4">
      <c r="A9" s="33" t="s">
        <v>52</v>
      </c>
      <c r="B9" s="33"/>
      <c r="C9" s="9" t="str">
        <f>VLOOKUP(D1,入力シート!$A$3:$T$19,9)&amp;""</f>
        <v/>
      </c>
      <c r="D9" s="14"/>
    </row>
    <row r="10" spans="1:4" x14ac:dyDescent="0.4">
      <c r="A10" s="33" t="s">
        <v>53</v>
      </c>
      <c r="B10" s="33"/>
      <c r="C10" s="9" t="str">
        <f>VLOOKUP(D1,入力シート!$A$3:$T$19,10)&amp;""</f>
        <v/>
      </c>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7" t="s">
        <v>59</v>
      </c>
      <c r="C16" s="9" t="str">
        <f>VLOOKUP(D1,入力シート!$A$1:$T$19,16)&amp;""</f>
        <v/>
      </c>
    </row>
    <row r="17" spans="1:3" x14ac:dyDescent="0.4">
      <c r="A17" s="33"/>
      <c r="B17" s="17"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11" sqref="C11"/>
    </sheetView>
  </sheetViews>
  <sheetFormatPr defaultRowHeight="18.75" x14ac:dyDescent="0.4"/>
  <cols>
    <col min="1" max="1" width="9" style="3"/>
    <col min="2" max="2" width="20.625" style="3" customWidth="1"/>
    <col min="3" max="3" width="46.75" style="2" customWidth="1"/>
    <col min="4" max="4" width="71.25" customWidth="1"/>
  </cols>
  <sheetData>
    <row r="1" spans="1:4" s="6" customFormat="1" ht="19.5" thickBot="1" x14ac:dyDescent="0.45">
      <c r="A1" s="4" t="s">
        <v>44</v>
      </c>
      <c r="B1" s="5" t="s">
        <v>64</v>
      </c>
      <c r="C1" s="12" t="str">
        <f>VLOOKUP(D1,入力シート!$A$5:$J$21,3)&amp;""</f>
        <v/>
      </c>
      <c r="D1" s="8">
        <v>4</v>
      </c>
    </row>
    <row r="2" spans="1:4" x14ac:dyDescent="0.4">
      <c r="A2" s="34" t="s">
        <v>45</v>
      </c>
      <c r="B2" s="34"/>
      <c r="C2" s="9" t="str">
        <f>入力シート!B1&amp;""</f>
        <v/>
      </c>
    </row>
    <row r="3" spans="1:4" x14ac:dyDescent="0.4">
      <c r="A3" s="34" t="s">
        <v>46</v>
      </c>
      <c r="B3" s="34"/>
      <c r="C3" s="9" t="str">
        <f>VLOOKUP(D1,入力シート!$A$3:$J$19,2)&amp;""</f>
        <v/>
      </c>
    </row>
    <row r="4" spans="1:4" x14ac:dyDescent="0.4">
      <c r="A4" s="33" t="s">
        <v>47</v>
      </c>
      <c r="B4" s="33"/>
      <c r="C4" s="9" t="str">
        <f>VLOOKUP(D1,入力シート!$A$3:$J$19,4)&amp;""</f>
        <v/>
      </c>
    </row>
    <row r="5" spans="1:4" x14ac:dyDescent="0.4">
      <c r="A5" s="33" t="s">
        <v>48</v>
      </c>
      <c r="B5" s="33"/>
      <c r="C5" s="9" t="str">
        <f>VLOOKUP(D1,入力シート!$A$3:$T$19,5)&amp;""</f>
        <v/>
      </c>
    </row>
    <row r="6" spans="1:4" x14ac:dyDescent="0.4">
      <c r="A6" s="34" t="s">
        <v>49</v>
      </c>
      <c r="B6" s="34"/>
      <c r="C6" s="9" t="str">
        <f>VLOOKUP(D1,入力シート!$A$3:$T$19,6)&amp;""</f>
        <v/>
      </c>
    </row>
    <row r="7" spans="1:4" x14ac:dyDescent="0.4">
      <c r="A7" s="34" t="s">
        <v>50</v>
      </c>
      <c r="B7" s="34"/>
      <c r="C7" s="9" t="str">
        <f>VLOOKUP(D1,入力シート!$A$3:$T$19,7)&amp;""</f>
        <v/>
      </c>
    </row>
    <row r="8" spans="1:4" x14ac:dyDescent="0.4">
      <c r="A8" s="34" t="s">
        <v>51</v>
      </c>
      <c r="B8" s="34"/>
      <c r="C8" s="16" t="str">
        <f>VLOOKUP(D1,入力シート!$A$3:$T$19,8)&amp;""</f>
        <v/>
      </c>
    </row>
    <row r="9" spans="1:4" x14ac:dyDescent="0.4">
      <c r="A9" s="33" t="s">
        <v>52</v>
      </c>
      <c r="B9" s="33"/>
      <c r="C9" s="9" t="str">
        <f>VLOOKUP(D1,入力シート!$A$3:$T$19,9)&amp;""</f>
        <v/>
      </c>
      <c r="D9" s="14"/>
    </row>
    <row r="10" spans="1:4" x14ac:dyDescent="0.4">
      <c r="A10" s="33" t="s">
        <v>53</v>
      </c>
      <c r="B10" s="33"/>
      <c r="C10" s="9" t="str">
        <f>VLOOKUP(D1,入力シート!$A$3:$T$19,10)&amp;""</f>
        <v/>
      </c>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row>
    <row r="14" spans="1:4" x14ac:dyDescent="0.4">
      <c r="A14" s="33" t="s">
        <v>57</v>
      </c>
      <c r="B14" s="35" t="s">
        <v>58</v>
      </c>
      <c r="C14" s="9" t="str">
        <f>VLOOKUP(D1,入力シート!$A$1:$T$19,14)&amp;""</f>
        <v/>
      </c>
    </row>
    <row r="15" spans="1:4" x14ac:dyDescent="0.4">
      <c r="A15" s="33"/>
      <c r="B15" s="36"/>
      <c r="C15" s="9" t="str">
        <f>VLOOKUP(D1,入力シート!$A$1:$T$19,15)&amp;""</f>
        <v/>
      </c>
    </row>
    <row r="16" spans="1:4" ht="37.5" x14ac:dyDescent="0.4">
      <c r="A16" s="33"/>
      <c r="B16" s="17" t="s">
        <v>59</v>
      </c>
      <c r="C16" s="9" t="str">
        <f>VLOOKUP(D1,入力シート!$A$1:$T$19,16)&amp;""</f>
        <v/>
      </c>
    </row>
    <row r="17" spans="1:3" x14ac:dyDescent="0.4">
      <c r="A17" s="33"/>
      <c r="B17" s="17" t="s">
        <v>60</v>
      </c>
      <c r="C17" s="9" t="str">
        <f>VLOOKUP(D1,入力シート!$A$1:$T$19,17)&amp;""</f>
        <v/>
      </c>
    </row>
    <row r="18" spans="1:3" x14ac:dyDescent="0.4">
      <c r="A18" s="34" t="s">
        <v>61</v>
      </c>
      <c r="B18" s="34"/>
      <c r="C18" s="9" t="str">
        <f>VLOOKUP(D1,入力シート!$A$1:$T$19,18)&amp;""</f>
        <v/>
      </c>
    </row>
    <row r="19" spans="1:3"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 sqref="C2"/>
    </sheetView>
  </sheetViews>
  <sheetFormatPr defaultRowHeight="18.75" x14ac:dyDescent="0.4"/>
  <cols>
    <col min="1" max="1" width="9" style="3"/>
    <col min="2" max="2" width="20.625" style="3" customWidth="1"/>
    <col min="3" max="3" width="46.75" style="2" customWidth="1"/>
    <col min="4" max="4" width="71.25" customWidth="1"/>
  </cols>
  <sheetData>
    <row r="1" spans="1:4" s="6" customFormat="1" ht="24" customHeight="1" thickBot="1" x14ac:dyDescent="0.45">
      <c r="A1" s="4" t="s">
        <v>44</v>
      </c>
      <c r="B1" s="5" t="s">
        <v>64</v>
      </c>
      <c r="C1" s="12" t="str">
        <f>VLOOKUP(D1,入力シート!$A$5:$J$21,3)&amp;""</f>
        <v/>
      </c>
      <c r="D1" s="8">
        <v>5</v>
      </c>
    </row>
    <row r="2" spans="1:4" x14ac:dyDescent="0.4">
      <c r="A2" s="34" t="s">
        <v>45</v>
      </c>
      <c r="B2" s="34"/>
      <c r="C2" s="9" t="str">
        <f>入力シート!B1&amp;""</f>
        <v/>
      </c>
    </row>
    <row r="3" spans="1:4" x14ac:dyDescent="0.4">
      <c r="A3" s="34" t="s">
        <v>46</v>
      </c>
      <c r="B3" s="34"/>
      <c r="C3" s="9" t="str">
        <f>VLOOKUP(D1,入力シート!$A$3:$J$19,2)&amp;""</f>
        <v/>
      </c>
    </row>
    <row r="4" spans="1:4" x14ac:dyDescent="0.4">
      <c r="A4" s="33" t="s">
        <v>47</v>
      </c>
      <c r="B4" s="33"/>
      <c r="C4" s="9" t="str">
        <f>VLOOKUP(D1,入力シート!$A$3:$J$19,4)&amp;""</f>
        <v/>
      </c>
    </row>
    <row r="5" spans="1:4" x14ac:dyDescent="0.4">
      <c r="A5" s="33" t="s">
        <v>48</v>
      </c>
      <c r="B5" s="33"/>
      <c r="C5" s="9" t="str">
        <f>VLOOKUP(D1,入力シート!$A$3:$T$19,5)&amp;""</f>
        <v/>
      </c>
    </row>
    <row r="6" spans="1:4" x14ac:dyDescent="0.4">
      <c r="A6" s="34" t="s">
        <v>49</v>
      </c>
      <c r="B6" s="34"/>
      <c r="C6" s="9" t="str">
        <f>VLOOKUP(D1,入力シート!$A$3:$T$19,6)&amp;""</f>
        <v/>
      </c>
    </row>
    <row r="7" spans="1:4" x14ac:dyDescent="0.4">
      <c r="A7" s="34" t="s">
        <v>50</v>
      </c>
      <c r="B7" s="34"/>
      <c r="C7" s="9" t="str">
        <f>VLOOKUP(D1,入力シート!$A$3:$T$19,7)&amp;""</f>
        <v/>
      </c>
    </row>
    <row r="8" spans="1:4" x14ac:dyDescent="0.4">
      <c r="A8" s="34" t="s">
        <v>51</v>
      </c>
      <c r="B8" s="34"/>
      <c r="C8" s="16" t="str">
        <f>VLOOKUP(D1,入力シート!$A$3:$T$19,8)&amp;""</f>
        <v/>
      </c>
      <c r="D8" s="14"/>
    </row>
    <row r="9" spans="1:4" x14ac:dyDescent="0.4">
      <c r="A9" s="33" t="s">
        <v>52</v>
      </c>
      <c r="B9" s="33"/>
      <c r="C9" s="9" t="str">
        <f>VLOOKUP(D1,入力シート!$A$3:$T$19,9)&amp;""</f>
        <v/>
      </c>
    </row>
    <row r="10" spans="1:4" x14ac:dyDescent="0.4">
      <c r="A10" s="33" t="s">
        <v>53</v>
      </c>
      <c r="B10" s="33"/>
      <c r="C10" s="9" t="str">
        <f>VLOOKUP(D1,入力シート!$A$3:$T$19,10)&amp;""</f>
        <v/>
      </c>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c r="D14" s="14"/>
    </row>
    <row r="15" spans="1:4" x14ac:dyDescent="0.4">
      <c r="A15" s="33"/>
      <c r="B15" s="36"/>
      <c r="C15" s="9" t="str">
        <f>VLOOKUP(D1,入力シート!$A$1:$T$19,15)&amp;""</f>
        <v/>
      </c>
      <c r="D15" s="14"/>
    </row>
    <row r="16" spans="1:4" ht="37.5" x14ac:dyDescent="0.4">
      <c r="A16" s="33"/>
      <c r="B16" s="17" t="s">
        <v>59</v>
      </c>
      <c r="C16" s="9" t="str">
        <f>VLOOKUP(D1,入力シート!$A$1:$T$19,16)&amp;""</f>
        <v/>
      </c>
      <c r="D16" s="14"/>
    </row>
    <row r="17" spans="1:4" x14ac:dyDescent="0.4">
      <c r="A17" s="33"/>
      <c r="B17" s="17" t="s">
        <v>60</v>
      </c>
      <c r="C17" s="9" t="str">
        <f>VLOOKUP(D1,入力シート!$A$1:$T$19,17)&amp;""</f>
        <v/>
      </c>
      <c r="D17" s="14"/>
    </row>
    <row r="18" spans="1:4" x14ac:dyDescent="0.4">
      <c r="A18" s="34" t="s">
        <v>61</v>
      </c>
      <c r="B18" s="34"/>
      <c r="C18" s="9" t="str">
        <f>VLOOKUP(D1,入力シート!$A$1:$T$19,18)&amp;""</f>
        <v/>
      </c>
      <c r="D18" s="14"/>
    </row>
    <row r="19" spans="1:4"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 sqref="C2"/>
    </sheetView>
  </sheetViews>
  <sheetFormatPr defaultRowHeight="18.75" x14ac:dyDescent="0.4"/>
  <cols>
    <col min="1" max="1" width="9" style="3"/>
    <col min="2" max="2" width="20.625" style="3" customWidth="1"/>
    <col min="3" max="3" width="46.75" style="2" customWidth="1"/>
    <col min="4" max="4" width="70.75" customWidth="1"/>
  </cols>
  <sheetData>
    <row r="1" spans="1:4" s="6" customFormat="1" ht="24" customHeight="1" thickBot="1" x14ac:dyDescent="0.45">
      <c r="A1" s="4" t="s">
        <v>44</v>
      </c>
      <c r="B1" s="5" t="s">
        <v>64</v>
      </c>
      <c r="C1" s="12" t="str">
        <f>VLOOKUP(D1,入力シート!$A$5:$J$21,3)&amp;""</f>
        <v/>
      </c>
      <c r="D1" s="8">
        <v>6</v>
      </c>
    </row>
    <row r="2" spans="1:4" x14ac:dyDescent="0.4">
      <c r="A2" s="34" t="s">
        <v>45</v>
      </c>
      <c r="B2" s="34"/>
      <c r="C2" s="9" t="str">
        <f>入力シート!B1&amp;""</f>
        <v/>
      </c>
    </row>
    <row r="3" spans="1:4" x14ac:dyDescent="0.4">
      <c r="A3" s="34" t="s">
        <v>46</v>
      </c>
      <c r="B3" s="34"/>
      <c r="C3" s="9" t="str">
        <f>VLOOKUP(D1,入力シート!$A$3:$J$19,2)&amp;""</f>
        <v/>
      </c>
    </row>
    <row r="4" spans="1:4" x14ac:dyDescent="0.4">
      <c r="A4" s="33" t="s">
        <v>47</v>
      </c>
      <c r="B4" s="33"/>
      <c r="C4" s="9" t="str">
        <f>VLOOKUP(D1,入力シート!$A$3:$J$19,4)&amp;""</f>
        <v/>
      </c>
    </row>
    <row r="5" spans="1:4" x14ac:dyDescent="0.4">
      <c r="A5" s="33" t="s">
        <v>48</v>
      </c>
      <c r="B5" s="33"/>
      <c r="C5" s="9" t="str">
        <f>VLOOKUP(D1,入力シート!$A$3:$T$19,5)&amp;""</f>
        <v/>
      </c>
    </row>
    <row r="6" spans="1:4" x14ac:dyDescent="0.4">
      <c r="A6" s="34" t="s">
        <v>49</v>
      </c>
      <c r="B6" s="34"/>
      <c r="C6" s="9" t="str">
        <f>VLOOKUP(D1,入力シート!$A$3:$T$19,6)&amp;""</f>
        <v/>
      </c>
    </row>
    <row r="7" spans="1:4" x14ac:dyDescent="0.4">
      <c r="A7" s="34" t="s">
        <v>50</v>
      </c>
      <c r="B7" s="34"/>
      <c r="C7" s="9" t="str">
        <f>VLOOKUP(D1,入力シート!$A$3:$T$19,7)&amp;""</f>
        <v/>
      </c>
    </row>
    <row r="8" spans="1:4" x14ac:dyDescent="0.4">
      <c r="A8" s="34" t="s">
        <v>51</v>
      </c>
      <c r="B8" s="34"/>
      <c r="C8" s="16" t="str">
        <f>VLOOKUP(D1,入力シート!$A$3:$T$19,8)&amp;""</f>
        <v/>
      </c>
    </row>
    <row r="9" spans="1:4" x14ac:dyDescent="0.4">
      <c r="A9" s="33" t="s">
        <v>52</v>
      </c>
      <c r="B9" s="33"/>
      <c r="C9" s="9" t="str">
        <f>VLOOKUP(D1,入力シート!$A$3:$T$19,9)&amp;""</f>
        <v/>
      </c>
    </row>
    <row r="10" spans="1:4" x14ac:dyDescent="0.4">
      <c r="A10" s="33" t="s">
        <v>53</v>
      </c>
      <c r="B10" s="33"/>
      <c r="C10" s="9" t="str">
        <f>VLOOKUP(D1,入力シート!$A$3:$T$19,10)&amp;""</f>
        <v/>
      </c>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c r="D14" s="14"/>
    </row>
    <row r="15" spans="1:4" x14ac:dyDescent="0.4">
      <c r="A15" s="33"/>
      <c r="B15" s="36"/>
      <c r="C15" s="9" t="str">
        <f>VLOOKUP(D1,入力シート!$A$1:$T$19,15)&amp;""</f>
        <v/>
      </c>
    </row>
    <row r="16" spans="1:4" ht="37.5" x14ac:dyDescent="0.4">
      <c r="A16" s="33"/>
      <c r="B16" s="17" t="s">
        <v>59</v>
      </c>
      <c r="C16" s="9" t="str">
        <f>VLOOKUP(D1,入力シート!$A$1:$T$19,16)&amp;""</f>
        <v/>
      </c>
    </row>
    <row r="17" spans="1:4" x14ac:dyDescent="0.4">
      <c r="A17" s="33"/>
      <c r="B17" s="17" t="s">
        <v>60</v>
      </c>
      <c r="C17" s="9" t="str">
        <f>VLOOKUP(D1,入力シート!$A$1:$T$19,17)&amp;""</f>
        <v/>
      </c>
    </row>
    <row r="18" spans="1:4" x14ac:dyDescent="0.4">
      <c r="A18" s="34" t="s">
        <v>61</v>
      </c>
      <c r="B18" s="34"/>
      <c r="C18" s="9" t="str">
        <f>VLOOKUP(D1,入力シート!$A$1:$T$19,18)&amp;""</f>
        <v/>
      </c>
      <c r="D18" s="14"/>
    </row>
    <row r="19" spans="1:4"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zoomScaleNormal="100" workbookViewId="0">
      <selection activeCell="C2" sqref="C2"/>
    </sheetView>
  </sheetViews>
  <sheetFormatPr defaultRowHeight="18.75" x14ac:dyDescent="0.4"/>
  <cols>
    <col min="1" max="1" width="9" style="3"/>
    <col min="2" max="2" width="20.625" style="3" customWidth="1"/>
    <col min="3" max="3" width="46.75" style="2" customWidth="1"/>
    <col min="4" max="4" width="75" style="2" customWidth="1"/>
  </cols>
  <sheetData>
    <row r="1" spans="1:4" s="6" customFormat="1" ht="24" customHeight="1" thickBot="1" x14ac:dyDescent="0.45">
      <c r="A1" s="4" t="s">
        <v>44</v>
      </c>
      <c r="B1" s="5" t="s">
        <v>64</v>
      </c>
      <c r="C1" s="12" t="str">
        <f>VLOOKUP(D1,入力シート!$A$5:$J$21,3)&amp;""</f>
        <v/>
      </c>
      <c r="D1" s="19">
        <v>7</v>
      </c>
    </row>
    <row r="2" spans="1:4" x14ac:dyDescent="0.4">
      <c r="A2" s="34" t="s">
        <v>45</v>
      </c>
      <c r="B2" s="34"/>
      <c r="C2" s="9" t="str">
        <f>入力シート!B1&amp;""</f>
        <v/>
      </c>
    </row>
    <row r="3" spans="1:4" x14ac:dyDescent="0.4">
      <c r="A3" s="34" t="s">
        <v>46</v>
      </c>
      <c r="B3" s="34"/>
      <c r="C3" s="9" t="str">
        <f>VLOOKUP(D1,入力シート!$A$3:$J$19,2)&amp;""</f>
        <v/>
      </c>
    </row>
    <row r="4" spans="1:4" ht="300" customHeight="1" x14ac:dyDescent="0.4">
      <c r="A4" s="33" t="s">
        <v>47</v>
      </c>
      <c r="B4" s="33"/>
      <c r="C4" s="9" t="str">
        <f>VLOOKUP(D1,入力シート!$A$3:$J$19,4)&amp;""</f>
        <v/>
      </c>
      <c r="D4" s="14"/>
    </row>
    <row r="5" spans="1:4" x14ac:dyDescent="0.4">
      <c r="A5" s="33" t="s">
        <v>48</v>
      </c>
      <c r="B5" s="33"/>
      <c r="C5" s="9" t="str">
        <f>VLOOKUP(D1,入力シート!$A$3:$T$19,5)&amp;""</f>
        <v/>
      </c>
    </row>
    <row r="6" spans="1:4" x14ac:dyDescent="0.4">
      <c r="A6" s="34" t="s">
        <v>49</v>
      </c>
      <c r="B6" s="34"/>
      <c r="C6" s="9" t="str">
        <f>VLOOKUP(D1,入力シート!$A$3:$T$19,6)&amp;""</f>
        <v/>
      </c>
      <c r="D6" s="14"/>
    </row>
    <row r="7" spans="1:4" x14ac:dyDescent="0.4">
      <c r="A7" s="34" t="s">
        <v>50</v>
      </c>
      <c r="B7" s="34"/>
      <c r="C7" s="9" t="str">
        <f>VLOOKUP(D1,入力シート!$A$3:$T$19,7)&amp;""</f>
        <v/>
      </c>
      <c r="D7" s="14"/>
    </row>
    <row r="8" spans="1:4" x14ac:dyDescent="0.4">
      <c r="A8" s="34" t="s">
        <v>51</v>
      </c>
      <c r="B8" s="34"/>
      <c r="C8" s="16" t="str">
        <f>VLOOKUP(D1,入力シート!$A$3:$T$19,8)&amp;""</f>
        <v/>
      </c>
      <c r="D8" s="14"/>
    </row>
    <row r="9" spans="1:4" x14ac:dyDescent="0.4">
      <c r="A9" s="33" t="s">
        <v>52</v>
      </c>
      <c r="B9" s="33"/>
      <c r="C9" s="9" t="str">
        <f>VLOOKUP(D1,入力シート!$A$3:$T$19,9)&amp;""</f>
        <v/>
      </c>
      <c r="D9" s="14"/>
    </row>
    <row r="10" spans="1:4" x14ac:dyDescent="0.4">
      <c r="A10" s="33" t="s">
        <v>53</v>
      </c>
      <c r="B10" s="33"/>
      <c r="C10" s="9" t="str">
        <f>VLOOKUP(D1,入力シート!$A$3:$T$19,10)&amp;""</f>
        <v/>
      </c>
      <c r="D10" s="14"/>
    </row>
    <row r="11" spans="1:4" x14ac:dyDescent="0.4">
      <c r="A11" s="33" t="s">
        <v>63</v>
      </c>
      <c r="B11" s="17" t="s">
        <v>54</v>
      </c>
      <c r="C11" s="9" t="str">
        <f>VLOOKUP(D1,入力シート!$A$3:$T$19,11)&amp;""</f>
        <v/>
      </c>
    </row>
    <row r="12" spans="1:4" x14ac:dyDescent="0.4">
      <c r="A12" s="33"/>
      <c r="B12" s="17" t="s">
        <v>55</v>
      </c>
      <c r="C12" s="9" t="str">
        <f>VLOOKUP(D1,入力シート!$A$3:$T$19,12)&amp;""</f>
        <v/>
      </c>
    </row>
    <row r="13" spans="1:4" x14ac:dyDescent="0.4">
      <c r="A13" s="34" t="s">
        <v>56</v>
      </c>
      <c r="B13" s="34"/>
      <c r="C13" s="9" t="str">
        <f>VLOOKUP(D1,入力シート!$A$1:$T$19,13)&amp;""</f>
        <v/>
      </c>
      <c r="D13" s="14"/>
    </row>
    <row r="14" spans="1:4" x14ac:dyDescent="0.4">
      <c r="A14" s="33" t="s">
        <v>57</v>
      </c>
      <c r="B14" s="35" t="s">
        <v>58</v>
      </c>
      <c r="C14" s="9" t="str">
        <f>VLOOKUP(D1,入力シート!$A$1:$T$19,14)&amp;""</f>
        <v/>
      </c>
      <c r="D14" s="14"/>
    </row>
    <row r="15" spans="1:4" x14ac:dyDescent="0.4">
      <c r="A15" s="33"/>
      <c r="B15" s="36"/>
      <c r="C15" s="9" t="str">
        <f>VLOOKUP(D1,入力シート!$A$1:$T$19,15)&amp;""</f>
        <v/>
      </c>
    </row>
    <row r="16" spans="1:4" ht="37.5" x14ac:dyDescent="0.4">
      <c r="A16" s="33"/>
      <c r="B16" s="17" t="s">
        <v>59</v>
      </c>
      <c r="C16" s="9" t="str">
        <f>VLOOKUP(D1,入力シート!$A$1:$T$19,16)&amp;""</f>
        <v/>
      </c>
      <c r="D16" s="14"/>
    </row>
    <row r="17" spans="1:4" x14ac:dyDescent="0.4">
      <c r="A17" s="33"/>
      <c r="B17" s="17" t="s">
        <v>60</v>
      </c>
      <c r="C17" s="9" t="str">
        <f>VLOOKUP(D1,入力シート!$A$1:$T$19,17)&amp;""</f>
        <v/>
      </c>
    </row>
    <row r="18" spans="1:4" x14ac:dyDescent="0.4">
      <c r="A18" s="34" t="s">
        <v>61</v>
      </c>
      <c r="B18" s="34"/>
      <c r="C18" s="9" t="str">
        <f>VLOOKUP(D1,入力シート!$A$1:$T$19,18)&amp;""</f>
        <v/>
      </c>
      <c r="D18" s="14"/>
    </row>
    <row r="19" spans="1:4" x14ac:dyDescent="0.4">
      <c r="A19" s="34" t="s">
        <v>62</v>
      </c>
      <c r="B19" s="34"/>
      <c r="C19" s="9" t="str">
        <f>VLOOKUP(D1,入力シート!$A$1:$T$19,19)&amp;""</f>
        <v/>
      </c>
    </row>
  </sheetData>
  <mergeCells count="15">
    <mergeCell ref="A18:B18"/>
    <mergeCell ref="A19:B19"/>
    <mergeCell ref="A8:B8"/>
    <mergeCell ref="A9:B9"/>
    <mergeCell ref="A10:B10"/>
    <mergeCell ref="A11:A12"/>
    <mergeCell ref="A13:B13"/>
    <mergeCell ref="A14:A17"/>
    <mergeCell ref="B14:B15"/>
    <mergeCell ref="A7:B7"/>
    <mergeCell ref="A2:B2"/>
    <mergeCell ref="A3:B3"/>
    <mergeCell ref="A4:B4"/>
    <mergeCell ref="A5:B5"/>
    <mergeCell ref="A6:B6"/>
  </mergeCells>
  <phoneticPr fontId="2"/>
  <pageMargins left="0.9895833333333333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注意事項</vt:lpstr>
      <vt:lpstr>入力シート</vt:lpstr>
      <vt:lpstr>1</vt:lpstr>
      <vt:lpstr>2</vt:lpstr>
      <vt:lpstr>3</vt:lpstr>
      <vt:lpstr>4</vt:lpstr>
      <vt:lpstr>5</vt:lpstr>
      <vt:lpstr>6</vt:lpstr>
      <vt:lpstr>7</vt:lpstr>
      <vt:lpstr>8</vt:lpstr>
      <vt:lpstr>9</vt:lpstr>
      <vt:lpstr>10</vt:lpstr>
      <vt:lpstr>リスト</vt:lpstr>
      <vt:lpstr>'1'!Print_Area</vt:lpstr>
      <vt:lpstr>'10'!Print_Area</vt:lpstr>
      <vt:lpstr>'2'!Print_Area</vt:lpstr>
      <vt:lpstr>'3'!Print_Area</vt:lpstr>
      <vt:lpstr>'4'!Print_Area</vt:lpstr>
      <vt:lpstr>'5'!Print_Area</vt:lpstr>
      <vt:lpstr>'6'!Print_Area</vt:lpstr>
      <vt:lpstr>'7'!Print_Area</vt:lpstr>
      <vt:lpstr>'8'!Print_Area</vt:lpstr>
      <vt:lpstr>'9'!Print_Area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soumuk-kyouryoku</dc:creator>
  <cp:lastModifiedBy>dm</cp:lastModifiedBy>
  <cp:lastPrinted>2021-11-17T23:54:59Z</cp:lastPrinted>
  <dcterms:created xsi:type="dcterms:W3CDTF">2021-06-11T09:57:00Z</dcterms:created>
  <dcterms:modified xsi:type="dcterms:W3CDTF">2022-07-29T02:41:47Z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